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AHRADDEEN\Desktop\35 LGA BUDGET\New folder\"/>
    </mc:Choice>
  </mc:AlternateContent>
  <xr:revisionPtr revIDLastSave="0" documentId="13_ncr:1_{7A8C22B2-BBDA-4CDF-8B3A-8C345C0C979E}" xr6:coauthVersionLast="47" xr6:coauthVersionMax="47" xr10:uidLastSave="{00000000-0000-0000-0000-000000000000}"/>
  <workbookProtection lockStructure="1"/>
  <bookViews>
    <workbookView xWindow="-108" yWindow="-108" windowWidth="23256" windowHeight="12456" xr2:uid="{00000000-000D-0000-FFFF-FFFF00000000}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7" i="33" l="1"/>
  <c r="C116" i="6" s="1"/>
  <c r="D97" i="33"/>
  <c r="E97" i="33"/>
  <c r="D100" i="33"/>
  <c r="E100" i="33"/>
  <c r="C100" i="33"/>
  <c r="D95" i="33"/>
  <c r="D114" i="6" s="1"/>
  <c r="E95" i="33"/>
  <c r="E114" i="6" s="1"/>
  <c r="C95" i="33"/>
  <c r="C114" i="6" s="1"/>
  <c r="E116" i="6" l="1"/>
  <c r="D116" i="6"/>
  <c r="E101" i="6"/>
  <c r="D101" i="6"/>
  <c r="C101" i="6"/>
  <c r="D10" i="6"/>
  <c r="E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84" i="25"/>
  <c r="F84" i="25"/>
  <c r="E84" i="31"/>
  <c r="F84" i="31"/>
  <c r="E75" i="34"/>
  <c r="F75" i="34"/>
  <c r="E81" i="37"/>
  <c r="F81" i="37"/>
  <c r="E77" i="40"/>
  <c r="F77" i="40"/>
  <c r="E82" i="3"/>
  <c r="F82" i="3"/>
  <c r="D84" i="25"/>
  <c r="D84" i="31"/>
  <c r="D75" i="34"/>
  <c r="D81" i="37"/>
  <c r="D77" i="40"/>
  <c r="D82" i="3"/>
  <c r="E57" i="25"/>
  <c r="F57" i="25"/>
  <c r="E65" i="31"/>
  <c r="F65" i="31"/>
  <c r="E56" i="34"/>
  <c r="F56" i="34"/>
  <c r="E62" i="37"/>
  <c r="F62" i="37"/>
  <c r="E58" i="40"/>
  <c r="F58" i="40"/>
  <c r="E57" i="3"/>
  <c r="F57" i="3"/>
  <c r="D57" i="25"/>
  <c r="D65" i="31"/>
  <c r="D56" i="34"/>
  <c r="D62" i="37"/>
  <c r="D58" i="40"/>
  <c r="D57" i="3"/>
  <c r="E29" i="25"/>
  <c r="F29" i="25"/>
  <c r="E37" i="31"/>
  <c r="F37" i="31"/>
  <c r="E28" i="34"/>
  <c r="F28" i="34"/>
  <c r="E34" i="37"/>
  <c r="F34" i="37"/>
  <c r="E30" i="40"/>
  <c r="F30" i="40"/>
  <c r="E29" i="3"/>
  <c r="F29" i="3"/>
  <c r="D29" i="25"/>
  <c r="D37" i="31"/>
  <c r="D28" i="34"/>
  <c r="D34" i="37"/>
  <c r="D30" i="40"/>
  <c r="D29" i="3"/>
  <c r="E18" i="25"/>
  <c r="F18" i="25"/>
  <c r="E17" i="31"/>
  <c r="F17" i="31"/>
  <c r="E17" i="34"/>
  <c r="F17" i="34"/>
  <c r="E23" i="37"/>
  <c r="F23" i="37"/>
  <c r="E19" i="40"/>
  <c r="F19" i="40"/>
  <c r="E18" i="3"/>
  <c r="F18" i="3"/>
  <c r="D18" i="25"/>
  <c r="D17" i="31"/>
  <c r="D17" i="34"/>
  <c r="D23" i="37"/>
  <c r="D19" i="40"/>
  <c r="D18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31" i="9"/>
  <c r="E11" i="7" s="1"/>
  <c r="E20" i="8" s="1"/>
  <c r="D131" i="9"/>
  <c r="D11" i="7" s="1"/>
  <c r="D20" i="8" s="1"/>
  <c r="C131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5" i="6"/>
  <c r="E115" i="6"/>
  <c r="C115" i="6"/>
  <c r="D113" i="6"/>
  <c r="E113" i="6"/>
  <c r="C113" i="6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83" i="40"/>
  <c r="E83" i="40"/>
  <c r="D83" i="40"/>
  <c r="F70" i="40"/>
  <c r="E70" i="40"/>
  <c r="D70" i="40"/>
  <c r="F51" i="40"/>
  <c r="E51" i="40"/>
  <c r="D51" i="40"/>
  <c r="F42" i="40"/>
  <c r="E42" i="40"/>
  <c r="D42" i="40"/>
  <c r="F36" i="40"/>
  <c r="E36" i="40"/>
  <c r="D36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7" i="37"/>
  <c r="E87" i="37"/>
  <c r="D87" i="37"/>
  <c r="F74" i="37"/>
  <c r="E74" i="37"/>
  <c r="D74" i="37"/>
  <c r="F55" i="37"/>
  <c r="E55" i="37"/>
  <c r="D55" i="37"/>
  <c r="F46" i="37"/>
  <c r="E46" i="37"/>
  <c r="D46" i="37"/>
  <c r="F40" i="37"/>
  <c r="E40" i="37"/>
  <c r="D40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81" i="34"/>
  <c r="E81" i="34"/>
  <c r="D81" i="34"/>
  <c r="F68" i="34"/>
  <c r="E68" i="34"/>
  <c r="D68" i="34"/>
  <c r="F49" i="34"/>
  <c r="E49" i="34"/>
  <c r="D49" i="34"/>
  <c r="F40" i="34"/>
  <c r="E40" i="34"/>
  <c r="D40" i="34"/>
  <c r="F34" i="34"/>
  <c r="E34" i="34"/>
  <c r="D34" i="34"/>
  <c r="E90" i="33"/>
  <c r="E89" i="33" s="1"/>
  <c r="D90" i="33"/>
  <c r="D89" i="33" s="1"/>
  <c r="C90" i="33"/>
  <c r="C89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90" i="31"/>
  <c r="E90" i="31"/>
  <c r="D90" i="31"/>
  <c r="F77" i="31"/>
  <c r="E77" i="31"/>
  <c r="D77" i="31"/>
  <c r="F58" i="31"/>
  <c r="E58" i="31"/>
  <c r="D58" i="31"/>
  <c r="F49" i="31"/>
  <c r="E49" i="31"/>
  <c r="D49" i="31"/>
  <c r="F43" i="31"/>
  <c r="E43" i="31"/>
  <c r="D43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90" i="25"/>
  <c r="E90" i="25"/>
  <c r="D90" i="25"/>
  <c r="F77" i="25"/>
  <c r="E77" i="25"/>
  <c r="D77" i="25"/>
  <c r="F50" i="25"/>
  <c r="E50" i="25"/>
  <c r="D50" i="25"/>
  <c r="F41" i="25"/>
  <c r="E41" i="25"/>
  <c r="D41" i="25"/>
  <c r="F35" i="25"/>
  <c r="E35" i="25"/>
  <c r="D35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9" i="9"/>
  <c r="E128" i="9" s="1"/>
  <c r="D129" i="9"/>
  <c r="D128" i="9" s="1"/>
  <c r="E126" i="9"/>
  <c r="D126" i="9"/>
  <c r="E123" i="9"/>
  <c r="D123" i="9"/>
  <c r="E119" i="9"/>
  <c r="D119" i="9"/>
  <c r="E116" i="9"/>
  <c r="D116" i="9"/>
  <c r="E114" i="9"/>
  <c r="D114" i="9"/>
  <c r="E112" i="9"/>
  <c r="D112" i="9"/>
  <c r="E108" i="9"/>
  <c r="D108" i="9"/>
  <c r="E98" i="9"/>
  <c r="D98" i="9"/>
  <c r="E84" i="9"/>
  <c r="D84" i="9"/>
  <c r="E82" i="9"/>
  <c r="D82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82" i="9"/>
  <c r="C84" i="9"/>
  <c r="C98" i="9"/>
  <c r="C108" i="9"/>
  <c r="C112" i="9"/>
  <c r="C114" i="9"/>
  <c r="C116" i="9"/>
  <c r="C119" i="9"/>
  <c r="C123" i="9"/>
  <c r="C126" i="9"/>
  <c r="C129" i="9"/>
  <c r="C128" i="9" s="1"/>
  <c r="C93" i="39" l="1"/>
  <c r="D13" i="19"/>
  <c r="D6" i="40"/>
  <c r="C14" i="14" s="1"/>
  <c r="D6" i="37"/>
  <c r="C13" i="14" s="1"/>
  <c r="D93" i="22"/>
  <c r="E93" i="24"/>
  <c r="E93" i="22"/>
  <c r="C14" i="32"/>
  <c r="C7" i="32" s="1"/>
  <c r="D14" i="32"/>
  <c r="D7" i="32" s="1"/>
  <c r="E14" i="32"/>
  <c r="E7" i="32" s="1"/>
  <c r="C13" i="15"/>
  <c r="C7" i="15" s="1"/>
  <c r="C23" i="9"/>
  <c r="D6" i="31"/>
  <c r="C11" i="14" s="1"/>
  <c r="D6" i="34"/>
  <c r="D6" i="25"/>
  <c r="C9" i="14" s="1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3" i="36"/>
  <c r="C93" i="24"/>
  <c r="C8" i="36"/>
  <c r="C8" i="39"/>
  <c r="C7" i="39" s="1"/>
  <c r="C8" i="16"/>
  <c r="C8" i="22"/>
  <c r="C8" i="20"/>
  <c r="C8" i="30"/>
  <c r="C8" i="18"/>
  <c r="C8" i="24"/>
  <c r="E93" i="20"/>
  <c r="D93" i="24"/>
  <c r="D93" i="36"/>
  <c r="D93" i="16"/>
  <c r="D8" i="39"/>
  <c r="D8" i="16"/>
  <c r="D8" i="33"/>
  <c r="E8" i="16"/>
  <c r="E7" i="16" s="1"/>
  <c r="E8" i="22"/>
  <c r="D8" i="20"/>
  <c r="D8" i="30"/>
  <c r="D8" i="22"/>
  <c r="E8" i="39"/>
  <c r="E8" i="33"/>
  <c r="E8" i="20"/>
  <c r="E8" i="30"/>
  <c r="D8" i="18"/>
  <c r="D8" i="24"/>
  <c r="D7" i="24" s="1"/>
  <c r="D8" i="36"/>
  <c r="D7" i="36" s="1"/>
  <c r="E8" i="18"/>
  <c r="E8" i="24"/>
  <c r="E8" i="36"/>
  <c r="D23" i="9"/>
  <c r="E23" i="9"/>
  <c r="E13" i="26"/>
  <c r="E7" i="26" s="1"/>
  <c r="D13" i="35"/>
  <c r="D7" i="35" s="1"/>
  <c r="D7" i="19"/>
  <c r="E6" i="28"/>
  <c r="D6" i="13"/>
  <c r="D125" i="6" s="1"/>
  <c r="F6" i="28"/>
  <c r="D6" i="28"/>
  <c r="D8" i="27"/>
  <c r="C94" i="27"/>
  <c r="C8" i="27"/>
  <c r="D94" i="27"/>
  <c r="E8" i="27"/>
  <c r="D93" i="20"/>
  <c r="E94" i="33"/>
  <c r="E93" i="36"/>
  <c r="D93" i="18"/>
  <c r="D93" i="30"/>
  <c r="E93" i="39"/>
  <c r="C93" i="16"/>
  <c r="E93" i="18"/>
  <c r="E93" i="30"/>
  <c r="C94" i="33"/>
  <c r="E94" i="27"/>
  <c r="C93" i="20"/>
  <c r="C93" i="30"/>
  <c r="D94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22" i="9"/>
  <c r="D121" i="9" s="1"/>
  <c r="E122" i="9"/>
  <c r="E121" i="9" s="1"/>
  <c r="E7" i="9"/>
  <c r="E6" i="9" s="1"/>
  <c r="D7" i="9"/>
  <c r="D6" i="9" s="1"/>
  <c r="C122" i="9"/>
  <c r="C121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88" i="3"/>
  <c r="E14" i="13" s="1"/>
  <c r="E171" i="6" s="1"/>
  <c r="E88" i="3"/>
  <c r="D14" i="13" s="1"/>
  <c r="D171" i="6" s="1"/>
  <c r="D88" i="3"/>
  <c r="C14" i="13" s="1"/>
  <c r="C171" i="6" s="1"/>
  <c r="F69" i="3"/>
  <c r="E12" i="13" s="1"/>
  <c r="E157" i="6" s="1"/>
  <c r="E156" i="6" s="1"/>
  <c r="E69" i="3"/>
  <c r="D12" i="13" s="1"/>
  <c r="D157" i="6" s="1"/>
  <c r="D156" i="6" s="1"/>
  <c r="D69" i="3"/>
  <c r="C12" i="13" s="1"/>
  <c r="C157" i="6" s="1"/>
  <c r="C156" i="6" s="1"/>
  <c r="F50" i="3"/>
  <c r="E10" i="13" s="1"/>
  <c r="E147" i="6" s="1"/>
  <c r="E50" i="3"/>
  <c r="D10" i="13" s="1"/>
  <c r="D147" i="6" s="1"/>
  <c r="D50" i="3"/>
  <c r="C10" i="13" s="1"/>
  <c r="C147" i="6" s="1"/>
  <c r="F41" i="3"/>
  <c r="E9" i="13" s="1"/>
  <c r="E143" i="6" s="1"/>
  <c r="E41" i="3"/>
  <c r="D9" i="13" s="1"/>
  <c r="D143" i="6" s="1"/>
  <c r="D41" i="3"/>
  <c r="C9" i="13" s="1"/>
  <c r="C143" i="6" s="1"/>
  <c r="F35" i="3"/>
  <c r="E8" i="13" s="1"/>
  <c r="E35" i="3"/>
  <c r="D8" i="13" s="1"/>
  <c r="D141" i="6" s="1"/>
  <c r="D35" i="3"/>
  <c r="C8" i="13" s="1"/>
  <c r="C141" i="6" s="1"/>
  <c r="D7" i="22" l="1"/>
  <c r="E7" i="33"/>
  <c r="E7" i="24"/>
  <c r="C7" i="24"/>
  <c r="C9" i="11" s="1"/>
  <c r="D7" i="33"/>
  <c r="D12" i="11" s="1"/>
  <c r="C7" i="18"/>
  <c r="C6" i="11" s="1"/>
  <c r="C7" i="33"/>
  <c r="C12" i="11" s="1"/>
  <c r="E12" i="11"/>
  <c r="E7" i="30"/>
  <c r="E11" i="11" s="1"/>
  <c r="C25" i="7"/>
  <c r="E7" i="22"/>
  <c r="E15" i="11" s="1"/>
  <c r="E26" i="7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14" i="1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16"/>
  <c r="D8" i="11" s="1"/>
  <c r="C7" i="30"/>
  <c r="C11" i="11" s="1"/>
  <c r="E7" i="20"/>
  <c r="E7" i="11" s="1"/>
  <c r="D7" i="20"/>
  <c r="D7" i="11" s="1"/>
  <c r="D7" i="18"/>
  <c r="D6" i="11" s="1"/>
  <c r="D7" i="39"/>
  <c r="D14" i="11" s="1"/>
  <c r="E7" i="18"/>
  <c r="E6" i="11" s="1"/>
  <c r="E7" i="36"/>
  <c r="D9" i="11"/>
  <c r="D7" i="30"/>
  <c r="D11" i="11" s="1"/>
  <c r="D12" i="12"/>
  <c r="D8" i="5"/>
  <c r="E12" i="12"/>
  <c r="E8" i="5"/>
  <c r="D8" i="7"/>
  <c r="D7" i="21"/>
  <c r="D15" i="11" s="1"/>
  <c r="E9" i="1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E8" i="11"/>
  <c r="E8" i="4"/>
  <c r="E7" i="12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E9" i="7" l="1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C28" i="11" s="1"/>
  <c r="E5" i="11"/>
  <c r="E28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C33" i="7"/>
  <c r="C29" i="7"/>
  <c r="E33" i="7"/>
</calcChain>
</file>

<file path=xl/sharedStrings.xml><?xml version="1.0" encoding="utf-8"?>
<sst xmlns="http://schemas.openxmlformats.org/spreadsheetml/2006/main" count="2645" uniqueCount="951">
  <si>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</si>
  <si>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</si>
  <si>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</si>
  <si>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</si>
  <si>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</si>
  <si>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</si>
  <si>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</si>
  <si>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</si>
  <si>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</si>
  <si>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</si>
  <si>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</si>
  <si>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</si>
  <si>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</si>
  <si>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</si>
  <si>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</si>
  <si>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</si>
  <si>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</si>
  <si>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</si>
  <si>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</si>
  <si>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</si>
  <si>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</si>
  <si>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</si>
  <si>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</si>
  <si>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</si>
  <si>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</si>
  <si>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</si>
  <si>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</si>
  <si>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</si>
  <si>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</si>
  <si>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</si>
  <si>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</si>
  <si>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</si>
  <si>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</si>
  <si>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</si>
  <si>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</si>
  <si>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</si>
  <si>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</si>
  <si>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</si>
  <si>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</si>
  <si>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</si>
  <si>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</si>
  <si>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</si>
  <si>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</si>
  <si>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</si>
  <si>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</si>
  <si>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</si>
  <si>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</si>
  <si>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</si>
  <si>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</si>
  <si>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</si>
  <si>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</si>
  <si>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</si>
  <si>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</si>
  <si>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</si>
  <si>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</si>
  <si>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</si>
  <si>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</si>
  <si>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</si>
  <si>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</si>
  <si>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</si>
  <si>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</si>
  <si>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</si>
  <si>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</si>
  <si>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</si>
  <si>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</si>
  <si>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</si>
  <si>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</si>
  <si>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</si>
  <si>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</si>
  <si>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</si>
  <si>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</si>
  <si>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</si>
  <si>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</si>
  <si>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</si>
  <si>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</si>
  <si>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</si>
  <si>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</si>
  <si>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</si>
  <si>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</si>
  <si>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</si>
  <si>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</si>
  <si>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</si>
  <si>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</si>
  <si>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</si>
  <si>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</si>
  <si>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</si>
  <si>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</si>
  <si>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</si>
  <si>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</si>
  <si>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</si>
  <si>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</si>
  <si>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</si>
  <si>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</si>
  <si>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</si>
  <si>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</si>
  <si>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</si>
  <si>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</si>
  <si>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</si>
  <si>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</si>
  <si>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</si>
  <si>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</si>
  <si>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</si>
  <si>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</si>
  <si>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</si>
  <si>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</si>
  <si>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</si>
  <si>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</si>
  <si>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</si>
  <si>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</si>
  <si>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</si>
  <si>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</si>
  <si>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</si>
  <si>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</si>
  <si>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</si>
  <si>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</si>
  <si>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</si>
  <si>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</si>
  <si>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</si>
  <si>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</si>
  <si>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</si>
  <si>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</si>
  <si>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</si>
  <si>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</si>
  <si>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</si>
  <si>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</si>
  <si>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</si>
  <si>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</si>
  <si>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</si>
  <si>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</si>
  <si>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</si>
  <si>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</si>
  <si>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</si>
  <si>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</si>
  <si>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</si>
  <si>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</si>
  <si>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</si>
  <si>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</si>
  <si>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</si>
  <si>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</si>
  <si>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</si>
  <si>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</si>
  <si>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</si>
  <si>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</si>
  <si>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</si>
  <si>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</si>
  <si>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</si>
  <si>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</si>
  <si>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</si>
  <si>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</si>
  <si>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</si>
  <si>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</si>
  <si>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</si>
  <si>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</si>
  <si>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</si>
  <si>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</si>
  <si>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</si>
  <si>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</si>
  <si>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</si>
  <si>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</si>
  <si>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</si>
  <si>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</si>
  <si>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</si>
  <si>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</si>
  <si>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</si>
  <si>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</si>
  <si>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</si>
  <si>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</si>
  <si>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</si>
  <si>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</si>
  <si>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</si>
  <si>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</si>
  <si>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</si>
  <si>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</si>
  <si>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</si>
  <si>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</si>
  <si>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</si>
  <si>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</si>
  <si>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</si>
  <si>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</si>
  <si>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</si>
  <si>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</si>
  <si>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</si>
  <si>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</si>
  <si>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</si>
  <si>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</si>
  <si>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</si>
  <si>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</si>
  <si>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</si>
  <si>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</si>
  <si>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</si>
  <si>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</si>
  <si>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</si>
  <si>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</si>
  <si>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</si>
  <si>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</si>
  <si>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</si>
  <si>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</si>
  <si>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</si>
  <si>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</si>
  <si>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</si>
  <si>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</si>
  <si>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</si>
  <si>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</si>
  <si>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</si>
  <si>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</si>
  <si>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</si>
  <si>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</si>
  <si>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</si>
  <si>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</si>
  <si>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</si>
  <si>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</si>
  <si>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</si>
  <si>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</si>
  <si>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</si>
  <si>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</si>
  <si>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</si>
  <si>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</si>
  <si>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</si>
  <si>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</si>
  <si>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</si>
  <si>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</si>
  <si>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</si>
  <si>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</si>
  <si>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</si>
  <si>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</si>
  <si>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</si>
  <si>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</si>
  <si>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</si>
  <si>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</si>
  <si>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</si>
  <si>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</si>
  <si>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</si>
  <si>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</si>
  <si>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</si>
  <si>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</si>
  <si>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</si>
  <si>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</si>
  <si>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</si>
  <si>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</si>
  <si>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</si>
  <si>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</si>
  <si>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</si>
  <si>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</si>
  <si>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</si>
  <si>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</si>
  <si>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</si>
  <si>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</si>
  <si>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</si>
  <si>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</si>
  <si>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</si>
  <si>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</si>
  <si>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</si>
  <si>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</si>
  <si>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</si>
  <si>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</si>
  <si>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</si>
  <si>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</si>
  <si>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</si>
  <si>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</si>
  <si>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</si>
  <si>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</si>
  <si>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</si>
  <si>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</si>
  <si>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</si>
  <si>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</si>
  <si>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</si>
  <si>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</si>
  <si>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</si>
  <si>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</si>
  <si>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</si>
  <si>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</si>
  <si>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</si>
  <si>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</si>
  <si>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</si>
  <si>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</si>
  <si>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</si>
  <si>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</si>
  <si>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</si>
  <si>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</si>
  <si>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</si>
  <si>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</si>
  <si>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</si>
  <si>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</si>
  <si>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</si>
  <si>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</si>
  <si>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</si>
  <si>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</si>
  <si>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</si>
  <si>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</si>
  <si>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</si>
  <si>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</si>
  <si>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</si>
  <si>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</si>
  <si>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</si>
  <si>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</si>
  <si>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</si>
  <si>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</si>
  <si>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</si>
  <si>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</si>
  <si>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</si>
  <si>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</si>
  <si>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</si>
  <si>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</si>
  <si>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</si>
  <si>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</si>
  <si>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</si>
  <si>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</si>
  <si>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</si>
  <si>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</si>
  <si>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</si>
  <si>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</si>
  <si>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</si>
  <si>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</si>
  <si>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</si>
  <si>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</si>
  <si>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</si>
  <si>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</si>
  <si>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</si>
  <si>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</si>
  <si>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</si>
  <si>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</si>
  <si>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</si>
  <si>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</si>
  <si>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</si>
  <si>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</si>
  <si>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</si>
  <si>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</si>
  <si>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</si>
  <si>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</si>
  <si>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</si>
  <si>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</si>
  <si>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</si>
  <si>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</si>
  <si>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</si>
  <si>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</si>
  <si>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</si>
  <si>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</si>
  <si>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</si>
  <si>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</si>
  <si>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</si>
  <si>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</si>
  <si>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</si>
  <si>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</si>
  <si>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</si>
  <si>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</si>
  <si>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</si>
  <si>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</si>
  <si>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</si>
  <si>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</si>
  <si>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</si>
  <si>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</si>
  <si>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</si>
  <si>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</si>
  <si>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</si>
  <si>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</si>
  <si>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</si>
  <si>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</si>
  <si>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</si>
  <si>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</si>
  <si>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</si>
  <si>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</si>
  <si>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</si>
  <si>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</si>
  <si>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</si>
  <si>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</si>
  <si>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</si>
  <si>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</si>
  <si>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</si>
  <si>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</si>
  <si>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</si>
  <si>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</si>
  <si>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</si>
  <si>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</si>
  <si>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</si>
  <si>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</si>
  <si>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</si>
  <si>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</si>
  <si>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</si>
  <si>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</si>
  <si>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</si>
  <si>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</si>
  <si>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</si>
  <si>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</si>
  <si>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</si>
  <si>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</si>
  <si>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</si>
  <si>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</si>
  <si>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</si>
  <si>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</si>
  <si>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</si>
  <si>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</si>
  <si>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</si>
  <si>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</si>
  <si>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</si>
  <si>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</si>
  <si>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</si>
  <si>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</si>
  <si>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</si>
  <si>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</si>
  <si>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</si>
  <si>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</si>
  <si>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</si>
  <si>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</si>
  <si>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</si>
  <si>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</si>
  <si>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</si>
  <si>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</si>
  <si>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</si>
  <si>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</si>
  <si>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</si>
  <si>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</si>
  <si>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</si>
  <si>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</si>
  <si>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</si>
  <si>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</si>
  <si>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</si>
  <si>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</si>
  <si>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</si>
  <si>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</si>
  <si>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</si>
  <si>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</si>
  <si>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</si>
  <si>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</si>
  <si>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</si>
  <si>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</si>
  <si>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</si>
  <si>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</si>
  <si>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</si>
  <si>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</si>
  <si>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</si>
  <si>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</si>
  <si>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</si>
  <si>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</si>
  <si>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</si>
  <si>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</si>
  <si>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</si>
  <si>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</si>
  <si>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</si>
  <si>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</si>
  <si>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</si>
  <si>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</si>
  <si>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</si>
  <si>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</si>
  <si>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</si>
  <si>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</si>
  <si>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</si>
  <si>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</si>
  <si>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</si>
  <si>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</si>
  <si>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</si>
  <si>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</si>
  <si>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</si>
  <si>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</si>
  <si>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</si>
  <si>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</si>
  <si>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</si>
  <si>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</si>
  <si>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</si>
  <si>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</si>
  <si>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</si>
  <si>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</si>
  <si>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</si>
  <si>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</si>
  <si>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</si>
  <si>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</si>
  <si>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</si>
  <si>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</si>
  <si>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</si>
  <si>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</si>
  <si>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</si>
  <si>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</si>
  <si>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</si>
  <si>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</si>
  <si>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</si>
  <si>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</si>
  <si>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</si>
  <si>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</si>
  <si>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</si>
  <si>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</si>
  <si>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</si>
  <si>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</si>
  <si>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</si>
  <si>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</si>
  <si>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</si>
  <si>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</si>
  <si>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</si>
  <si>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</si>
  <si>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</si>
  <si>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</si>
  <si>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</si>
  <si>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</si>
  <si>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</si>
  <si>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</si>
  <si>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</si>
  <si>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</si>
  <si>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</si>
  <si>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</si>
  <si>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</si>
  <si>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</si>
  <si>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</si>
  <si>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</si>
  <si>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</si>
  <si>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</si>
  <si>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</si>
  <si>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</si>
  <si>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</si>
  <si>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</si>
  <si>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</si>
  <si>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</si>
  <si>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</si>
  <si>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</si>
  <si>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</si>
  <si>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</si>
  <si>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</si>
  <si>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</si>
  <si>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</si>
  <si>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</si>
  <si>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</si>
  <si>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</si>
  <si>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</si>
  <si>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</si>
  <si>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</si>
  <si>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</si>
  <si>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</si>
  <si>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</si>
  <si>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</si>
  <si>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</si>
  <si>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</si>
  <si>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</si>
  <si>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</si>
  <si>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</si>
  <si>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</si>
  <si>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</si>
  <si>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</si>
  <si>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</si>
  <si>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</si>
  <si>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</si>
  <si>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</si>
  <si>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</si>
  <si>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</si>
  <si>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</si>
  <si>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</si>
  <si>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</si>
  <si>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</si>
  <si>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</si>
  <si>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</si>
  <si>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</si>
  <si>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</si>
  <si>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</si>
  <si>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</si>
  <si>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</si>
  <si>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</si>
  <si>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</si>
  <si>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</si>
  <si>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</si>
  <si>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</si>
  <si>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</si>
  <si>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</si>
  <si>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</si>
  <si>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</si>
  <si>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</si>
  <si>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</si>
  <si>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</si>
  <si>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</si>
  <si>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</si>
  <si>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</si>
  <si>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</si>
  <si>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</si>
  <si>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</si>
  <si>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</si>
  <si>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</si>
  <si>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</si>
  <si>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</si>
  <si>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</si>
  <si>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</si>
  <si>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</si>
  <si>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</si>
  <si>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</si>
  <si>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</si>
  <si>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</si>
  <si>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</si>
  <si>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</si>
  <si>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</si>
  <si>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</si>
  <si>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</si>
  <si>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</si>
  <si>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</si>
  <si>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</si>
  <si>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</si>
  <si>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</si>
  <si>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</si>
  <si>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</si>
  <si>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</si>
  <si>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</si>
  <si>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</si>
  <si>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</si>
  <si>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</si>
  <si>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</si>
  <si>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</si>
  <si>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</si>
  <si>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</si>
  <si>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</si>
  <si>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</si>
  <si>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</si>
  <si>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</si>
  <si>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</si>
  <si>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</si>
  <si>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</si>
  <si>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</si>
  <si>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</si>
  <si>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</si>
  <si>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10350000000002</t>
  </si>
  <si>
    <t>13250000000003</t>
  </si>
  <si>
    <t>13250000000008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</si>
  <si>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</si>
  <si>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</si>
  <si>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</si>
  <si>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</si>
  <si>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</si>
  <si>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</si>
  <si>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</si>
  <si>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</si>
  <si>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</si>
  <si>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</si>
  <si>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</si>
  <si>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</si>
  <si>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</si>
  <si>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</si>
  <si>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</si>
  <si>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</si>
  <si>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</si>
  <si>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</si>
  <si>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</si>
  <si>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</si>
  <si>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</si>
  <si>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</si>
  <si>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</si>
  <si>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</si>
  <si>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</si>
  <si>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</si>
  <si>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</si>
  <si>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</si>
  <si>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</si>
  <si>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</si>
  <si>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</si>
  <si>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</si>
  <si>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</si>
  <si>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</si>
  <si>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</si>
  <si>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</si>
  <si>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</si>
  <si>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</si>
  <si>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</si>
  <si>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</si>
  <si>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</si>
  <si>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</si>
  <si>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</si>
  <si>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</si>
  <si>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</si>
  <si>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</si>
  <si>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</si>
  <si>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</si>
  <si>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</si>
  <si>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</si>
  <si>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</si>
  <si>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</si>
  <si>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</si>
  <si>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</si>
  <si>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</si>
  <si>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</si>
  <si>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</si>
  <si>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</si>
  <si>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</si>
  <si>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</si>
  <si>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</si>
  <si>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</si>
  <si>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</si>
  <si>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</si>
  <si>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</si>
  <si>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</si>
  <si>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</si>
  <si>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</si>
  <si>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</si>
  <si>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</si>
  <si>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</si>
  <si>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</si>
  <si>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</si>
  <si>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</si>
  <si>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</si>
  <si>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</si>
  <si>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</si>
  <si>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</si>
  <si>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</si>
  <si>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</si>
  <si>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</si>
  <si>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</si>
  <si>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</si>
  <si>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</si>
  <si>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</si>
  <si>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</si>
  <si>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</si>
  <si>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</si>
  <si>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</si>
  <si>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</si>
  <si>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</si>
  <si>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</si>
  <si>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</si>
  <si>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</si>
  <si>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</si>
  <si>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</si>
  <si>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</si>
  <si>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</si>
  <si>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</si>
  <si>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</si>
  <si>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</si>
  <si>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</si>
  <si>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</si>
  <si>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</si>
  <si>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</si>
  <si>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</si>
  <si>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</si>
  <si>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</si>
  <si>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</si>
  <si>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</si>
  <si>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</si>
  <si>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</si>
  <si>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</si>
  <si>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</si>
  <si>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</si>
  <si>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</si>
  <si>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</si>
  <si>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</si>
  <si>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</si>
  <si>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</si>
  <si>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</si>
  <si>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</si>
  <si>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</si>
  <si>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</si>
  <si>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</si>
  <si>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</si>
  <si>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</si>
  <si>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</si>
  <si>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</si>
  <si>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</si>
  <si>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</si>
  <si>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</si>
  <si>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</si>
  <si>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</si>
  <si>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</si>
  <si>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</si>
  <si>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</si>
  <si>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</si>
  <si>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</si>
  <si>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</si>
  <si>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</si>
  <si>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</si>
  <si>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</si>
  <si>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</si>
  <si>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</si>
  <si>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</si>
  <si>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</si>
  <si>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</si>
  <si>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</si>
  <si>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</si>
  <si>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</si>
  <si>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</si>
  <si>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</si>
  <si>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</si>
  <si>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</si>
  <si>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</si>
  <si>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</si>
  <si>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</si>
  <si>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</si>
  <si>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</si>
  <si>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</si>
  <si>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</si>
  <si>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</si>
  <si>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</si>
  <si>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</si>
  <si>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</si>
  <si>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</si>
  <si>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</si>
  <si>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</si>
  <si>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</si>
  <si>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</si>
  <si>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</si>
  <si>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PARKING FEES</t>
  </si>
  <si>
    <t>RIGHT OF OCCUPANCY FEES</t>
  </si>
  <si>
    <t>BUILDING PLAN APPROVAL</t>
  </si>
  <si>
    <r>
      <t xml:space="preserve">PROCEEDS FROM SALES OF GOVT. VEHICLES / </t>
    </r>
    <r>
      <rPr>
        <b/>
        <sz val="11"/>
        <color rgb="FF000000"/>
        <rFont val="Tahoma"/>
        <family val="2"/>
      </rPr>
      <t>NAPEP</t>
    </r>
  </si>
  <si>
    <t>PHOTOCOPIERS</t>
  </si>
  <si>
    <t>PURCHASE OF HOME ECONOMIC MATERIALS</t>
  </si>
  <si>
    <t>MIXED FARMING SCHEME</t>
  </si>
  <si>
    <t>20</t>
  </si>
  <si>
    <t>21</t>
  </si>
  <si>
    <t>22</t>
  </si>
  <si>
    <t>Emirate Logistics for Eid Fitr, Kabir and Gani</t>
  </si>
  <si>
    <t>Juma'at Mosques</t>
  </si>
  <si>
    <t>Cohort Activities for Foundation</t>
  </si>
  <si>
    <t>PHCD</t>
  </si>
  <si>
    <t>Donation General</t>
  </si>
  <si>
    <t>Grants To Academic Institutions/Youth Craft Village</t>
  </si>
  <si>
    <t>New Map Programme/Nutrition Counterpart Support Activities</t>
  </si>
  <si>
    <t>Casual Staff Allowances</t>
  </si>
  <si>
    <t>Transfers - Payment to Individuals</t>
  </si>
  <si>
    <t>Transfer to Fund Recurrent Expenditure</t>
  </si>
  <si>
    <t>Grants To Government/Agencies /Water Board</t>
  </si>
  <si>
    <t>Grants To Communities/Ngos (Shawn Counter Part)</t>
  </si>
  <si>
    <t>REHABILITATION OF LG SECRETARIAT</t>
  </si>
  <si>
    <t>CONSTRUCTION OF NDLEA OFFICE AT MAIADUA</t>
  </si>
  <si>
    <t>CONSTRUCTION OF CIVIL DEFENCE OFFICE AT MAIADUA</t>
  </si>
  <si>
    <t>RENOVATION OF DISTRICT HEAD OFFICE AT MAIADUA</t>
  </si>
  <si>
    <t>RENOVATION OF TOWN HALL AT MAIADUA</t>
  </si>
  <si>
    <t>REHABILITATION OF MARKET STALL AT MAIADUA</t>
  </si>
  <si>
    <t>PURCHASE OF OFFICIAL MOTOR VEHICLES FOR, COUNCILLORS, CIVIL DEFENCE, HISBAH, MEDIA TEAM, DIRECTORS, S/COUNCILLORS,D/HEADS &amp; V/HEADS</t>
  </si>
  <si>
    <t>PURCHASE OF MOTORCYCLES FOR VILLAGE HEADS</t>
  </si>
  <si>
    <t>IMPROVEMENT OF LIVESTOCK MARKET</t>
  </si>
  <si>
    <t>01150000000001</t>
  </si>
  <si>
    <t>CONSTRUCTION OF MODERN ABATTOIR &amp; VET. CLINIC AT MAIADUA, KOZA &amp; NATSALLE</t>
  </si>
  <si>
    <t>PROVISION OF LIVESTOCKS &amp; GRAZING RESERVE</t>
  </si>
  <si>
    <t>UPGRADING OF VET. CLINIC AT YANKARA, BUMBUM &amp; KOZA,NATSALLE</t>
  </si>
  <si>
    <t>UGRADING OF POSTURE AND GRAZING RESERVES</t>
  </si>
  <si>
    <t>UPGRADING OF LOADING BAY AT MAIADUA MARKET</t>
  </si>
  <si>
    <t>CONSTRUCTION OF VET. CLINIC AT INSHARUWA</t>
  </si>
  <si>
    <t>REHABILITATION OF SLAUGHTER SLABS AT MAI'ADUA</t>
  </si>
  <si>
    <t>CONSTRUCTION OF SLAUGHTER SLAB AT KONGOLAM</t>
  </si>
  <si>
    <t>DEMARCATION OF CATTLE ROUTE</t>
  </si>
  <si>
    <t>01150000000035</t>
  </si>
  <si>
    <t>PURCHASE OF TRACTOR IMPLEMENTS</t>
  </si>
  <si>
    <t>TSABU, KOZA IRRIGATION SCHEME</t>
  </si>
  <si>
    <t>IRRIGATION AND DRY SEASON FARMING</t>
  </si>
  <si>
    <t>PURCHASE OF FERTILIZER</t>
  </si>
  <si>
    <t>TREE PLANTING CAMPAIN/DESERTIFICATION CONTROL</t>
  </si>
  <si>
    <t>EDUCATIONAL MATERIALS/EQUIPMENT</t>
  </si>
  <si>
    <t>Payment to other agencies to fund recurrent exp.</t>
  </si>
  <si>
    <t>PURCHASE OF LAPTOP COMPUTERS  ACCESSORIES</t>
  </si>
  <si>
    <t>PURCHASE OF 6NO SAVES</t>
  </si>
  <si>
    <t>CAPITAL INVESTMENTS</t>
  </si>
  <si>
    <t xml:space="preserve"> 34NO. LGAS CONTRIBUTIONS TO SCHOLARSHIP</t>
  </si>
  <si>
    <t>PURCHASE/ACQUISATION OF LAND</t>
  </si>
  <si>
    <t>Empowerment to less previlage</t>
  </si>
  <si>
    <t>EXTENSION OF MAI'ADUA/GALADIMAWA ACQUISATION CENTRE</t>
  </si>
  <si>
    <t>CONST. OF RURAL COMM. SEC. SCH. AT DABA, D/YASHE, BUMBUM, M/DANIYA</t>
  </si>
  <si>
    <t>CONST. OF PRI. SCH. AT YANDI, TSAURI &amp; MADOBAWA</t>
  </si>
  <si>
    <t>CONT. OF GRAVE YRD AT SHIROKO, DABA,D/YASHE, SHARTA</t>
  </si>
  <si>
    <t>CONTR. OF MOSQUES AT BEHI, DAGAGA</t>
  </si>
  <si>
    <t>IMPROV. OF PRIM. ISLAMIYYA SCH. AT YARIMA JATAU &amp; MAIDANIYA</t>
  </si>
  <si>
    <t>REHAB. OF GRAVE YARD AT KOZA, KONGOLAM ETC</t>
  </si>
  <si>
    <t>PURCHASE OF PUBLIC ADDRESS SYSTEM</t>
  </si>
  <si>
    <t>PURCHASE OF FIRE FIGHTING EQUIPMENT</t>
  </si>
  <si>
    <t>Counter part funding Polio supplement</t>
  </si>
  <si>
    <t>CONST. OF MODERN CLINIC &amp; DISPENSARY AT JASSAI</t>
  </si>
  <si>
    <t>NEW DISP. HEALTH CLINIC AT SAITAWA</t>
  </si>
  <si>
    <t>.</t>
  </si>
  <si>
    <t>NEW DISP. HEALTH CLINIC AT DANSAWA</t>
  </si>
  <si>
    <t>NEW DISP. HEALTH CLINIC AT D/YAKUBU</t>
  </si>
  <si>
    <t>IMPROV. OF HC &amp; DISP. AT TADI &amp; SHARTA</t>
  </si>
  <si>
    <t>UPGRADING, REPAIRS &amp; RENOV. OF HEALTH CLINIC AT MCH DANIYAWA</t>
  </si>
  <si>
    <t>FENCING OF SHEKIYAL CLINIC</t>
  </si>
  <si>
    <t>UPGRADING OF MAIDANIYA CLINIC</t>
  </si>
  <si>
    <t>UPGRADING OF KWADAGE CLINIC</t>
  </si>
  <si>
    <t>FENCING OF SHARTA CLINIC</t>
  </si>
  <si>
    <t>REHAB. OF HEALTH CLINIC AT BULA</t>
  </si>
  <si>
    <t>REHAB. OF HEALTH CLINIC AT TILLA</t>
  </si>
  <si>
    <t>Malaria Prevention Control</t>
  </si>
  <si>
    <t>PURCHASE OF SANITATION EQUIPMENTS</t>
  </si>
  <si>
    <t>CONST. OF VIP LATERINE</t>
  </si>
  <si>
    <t>CONST OF REFUSE COLLECTION AND DUSTBIN</t>
  </si>
  <si>
    <t>CONST./PROVISION OF WATER FACILITIES</t>
  </si>
  <si>
    <t>CONST. OF SOLAR POWER BORE HOLES</t>
  </si>
  <si>
    <t>CONSTRUCTION OF OPEN WELLS</t>
  </si>
  <si>
    <t>EXTENSION OF PIPE BORN WATER</t>
  </si>
  <si>
    <t>EVACUATION OF DRAINAGE</t>
  </si>
  <si>
    <t>IMPROVEMENT OF SOLAR ENERGY</t>
  </si>
  <si>
    <t>WATER POLLUTION PREVENTION</t>
  </si>
  <si>
    <t>Computer Software aquisation</t>
  </si>
  <si>
    <t>MAI'ADUA LOCAL GOVERNMENT COUNCIL – 2026 PROPOSED BUDGET SUMMARY</t>
  </si>
  <si>
    <t>MAI'ADUA LOCAL GOVERNMENT COUNCIL – TRAD OVERHEAD COST BUDGET</t>
  </si>
  <si>
    <t>MAI'ADUA LOCAL GOVERNMENT COUNCIL – TRAD PERSONNEL COST BUDGET</t>
  </si>
  <si>
    <t>MAI'ADUA LOCAL GOVERNMENT COUNCIL – WATSAN CAPITAL EXPENDITURE</t>
  </si>
  <si>
    <t>MAI'ADUA LOCAL GOVERNMENT COUNCIL – WATSAN OVERHEAD COST BUDGET</t>
  </si>
  <si>
    <t>MAI'ADUA LOCAL GOVERNMENT COUNCIL – WATSAN PERSONNEL COST BUDGET</t>
  </si>
  <si>
    <t>MAI'ADUA LOCAL GOVERNMENT COUNCIL – PHC CAPITAL EXPENDITURE</t>
  </si>
  <si>
    <t>MAI'ADUA LOCAL GOVERNMENT COUNCIL – PHC OVERHEAD COST BUDGET</t>
  </si>
  <si>
    <t>MAI'ADUA LOCAL GOVERNMENT COUNCIL – PHC PERSONNEL COST BUDGET</t>
  </si>
  <si>
    <t>MAI'ADUA LOCAL GOVERNMENT COUNCIL – ESD CAPITAL EXPENDITURE</t>
  </si>
  <si>
    <t>MAI'ADUA LOCAL GOVERNMENT COUNCIL – ESD OVERHEAD COST BUDGET</t>
  </si>
  <si>
    <t>MAI'ADUA LOCAL GOVERNMENT COUNCIL – ESD PERSONNEL COST BUDGET</t>
  </si>
  <si>
    <t>MAI'ADUA LOCAL GOVERNMENT COUNCIL – WORKS CAPITAL EXPENDITURE</t>
  </si>
  <si>
    <t>MAI'ADUA LOCAL GOVERNMENT COUNCIL – WORKS OVERHEAD COST BUDGET</t>
  </si>
  <si>
    <t>MAI'ADUA LOCAL GOVERNMENT COUNCIL – WORKS PERSONNEL COST BUDGET</t>
  </si>
  <si>
    <t>MAI'ADUA LOCAL GOVERNMENT COUNCIL – FINANCE CAPITAL EXPENDITURE</t>
  </si>
  <si>
    <t>MAI'ADUA LOCAL GOVERNMENT COUNCIL – FINANCE OVERHEAD COST BUDGET</t>
  </si>
  <si>
    <t>MAI'ADUA LOCAL GOVERNMENT COUNCIL – FINANCE PERSONNEL COST BUDGET</t>
  </si>
  <si>
    <t>MAI'ADUA LOCAL GOVERNMENT COUNCIL – AGRIC CAPITAL EXPENDITURE</t>
  </si>
  <si>
    <t>MAI'ADUA LOCAL GOVERNMENT COUNCIL – AGRIC OVERHEAD COST BUDGET</t>
  </si>
  <si>
    <t>MAI'ADUA LOCAL GOVERNMENT COUNCIL – AGRIC PERSONNEL COST BUDGET</t>
  </si>
  <si>
    <t>MAI'ADUA LOCAL GOVERNMENT COUNCIL – PMD CAPITAL EXPENDITURE</t>
  </si>
  <si>
    <t>MAI'ADUA LOCAL GOVERNMENT COUNCIL – PMD OVERHEAD COST BUDGET</t>
  </si>
  <si>
    <t>MAI'ADUA LOCAL GOVERNMENT COUNCIL – PMD PERSONNEL COST BUDGET</t>
  </si>
  <si>
    <t>MAI'ADUA LOCAL GOVERNMENT COUNCIL – THE COUNCIL OVERHEAD COST BUDGET</t>
  </si>
  <si>
    <t>MAI'ADUA LOCAL GOVERNMENT COUNCIL – THE COUNCIL PERSONNEL COST BUDGET</t>
  </si>
  <si>
    <t>MAI'ADUA LOCAL GOVERNMENT COUNCIL – OFFICE OF THE LG SECRETARY OVERHEAD COST BUDGET</t>
  </si>
  <si>
    <t>MAI'ADUA LOCAL GOVERNMENT COUNCIL – OFFICE OF THE LG SECRETARY PERSONNEL COST BUDGET</t>
  </si>
  <si>
    <t>MAI'ADUA LOCAL GOVERNMENT COUNCIL – OFFICE OF THE CHAIRMAN OVERHEAD COST BUDGET</t>
  </si>
  <si>
    <t>MAI'ADUA LOCAL GOVERNMENT COUNCIL – OFFICE OF THE CHAIRMAN PERSONNEL COST BUDGET</t>
  </si>
  <si>
    <t>MAI'ADUA LOCAL GOVERNMENT COUNCIL – 2026 BUDGET - SUMMARY OF CAPITAL EXPENDITURE BY DEPARTMENT</t>
  </si>
  <si>
    <t>MAI'ADUA LOCAL GOVERNMENT COUNCIL – 2026 PROPOSED BUDGET - SUMMARY OF CAPITAL EXPENDITURE</t>
  </si>
  <si>
    <t>MAI'ADUA LOCAL GOVERNMENT COUNCIL – 2026 BUDGET - SUMMARY OF RECURRENT EXPENDITURE</t>
  </si>
  <si>
    <t>MAI'ADUA LOCAL GOVERNMENT COUNCIL – 2026 PROPOSED BUDGET - SUMMARY OF RECURRENT EXPENDITURE BY DEPARTMENT</t>
  </si>
  <si>
    <t>MAI'ADUA LOCAL GOVERNMENT COUNCIL – 2026 BUDGET - SUMMARY OF EXPENDITURE BY SECTOR</t>
  </si>
  <si>
    <t>MAI'ADUA LOCAL GOVERNMENT COUNCIL – 2026 BUDGET - SUMMARY OF EXPENDITURE</t>
  </si>
  <si>
    <t>MAI'ADUA LOCAL GOVERNMENT COUNCIL – 2026 BUDGET - SUMMARY OF REVENUE</t>
  </si>
  <si>
    <t>MAI'ADUA LOCAL GOVERNMENT COUNCIL – 2026 CONSOLIDATED MASTER BUDGET SUMMARY</t>
  </si>
  <si>
    <t>MAI'ADUA LOCAL GOVERNMENT COUNCIL   –   JOINT / COMMON CAPITAL PROJECTS  -  32010221</t>
  </si>
  <si>
    <t>MAI'ADUA LOCAL GOVERNMENT COUNCIL  –  GRANTS AND CONTRIBUTIONS TO GOVERNMENT AGENCIES  -  22040105</t>
  </si>
  <si>
    <r>
      <t>KATSINA STATE MINISTRY FOR LOCAL GOVERNMENT AND EMIRATE AFFAIRS                F.i</t>
    </r>
    <r>
      <rPr>
        <b/>
        <i/>
        <sz val="12"/>
        <color theme="1"/>
        <rFont val="Tahoma"/>
        <family val="2"/>
      </rPr>
      <t>x</t>
    </r>
  </si>
  <si>
    <r>
      <t>KATSINA STATE MINISTRY FOR LOCAL GOVERNMENT AND EMIRATE AFFAIRS                F.v</t>
    </r>
    <r>
      <rPr>
        <b/>
        <i/>
        <sz val="12"/>
        <color theme="1"/>
        <rFont val="Tahoma"/>
        <family val="2"/>
      </rPr>
      <t>ii</t>
    </r>
  </si>
  <si>
    <r>
      <t>KATSINA STATE MINISTRY FOR LOCAL GOVERNMENT AND EMIRATE AFFAIRS                F.v</t>
    </r>
    <r>
      <rPr>
        <b/>
        <i/>
        <sz val="12"/>
        <color theme="1"/>
        <rFont val="Tahoma"/>
        <family val="2"/>
      </rPr>
      <t>i</t>
    </r>
  </si>
  <si>
    <t>KATSINA STATE MINISTRY FOR LOCAL GOVERNMENT AND EMIRATE AFFAIRS                F.v</t>
  </si>
  <si>
    <r>
      <t>KATSINA STATE MINISTRY FOR LOCAL GOVERNMENT AND EMIRATE AFFAIRS                F.i</t>
    </r>
    <r>
      <rPr>
        <b/>
        <i/>
        <sz val="12"/>
        <color theme="1"/>
        <rFont val="Tahoma"/>
        <family val="2"/>
      </rPr>
      <t>v</t>
    </r>
  </si>
  <si>
    <r>
      <t>KATSINA STATE MINISTRY FOR LOCAL GOVERNMENT AND EMIRATE AFFAIRS                F.i</t>
    </r>
    <r>
      <rPr>
        <b/>
        <i/>
        <sz val="12"/>
        <color theme="1"/>
        <rFont val="Tahoma"/>
        <family val="2"/>
      </rPr>
      <t>ii</t>
    </r>
  </si>
  <si>
    <r>
      <t xml:space="preserve">KATSINA STATE MINISTRY FOR LOCAL GOVERNMENT AND EMIRATE AFFAIRS       </t>
    </r>
    <r>
      <rPr>
        <b/>
        <i/>
        <sz val="12"/>
        <color theme="1"/>
        <rFont val="Tahoma"/>
        <family val="2"/>
      </rPr>
      <t>F.i</t>
    </r>
  </si>
  <si>
    <t>Performance January to December, 2025</t>
  </si>
  <si>
    <t>COMPLE OF HOUSING AT YANDI, MAIADUA, DUMURKUL &amp; KOZA</t>
  </si>
  <si>
    <t>REHABILITATION OF OFFICES</t>
  </si>
  <si>
    <t xml:space="preserve">COMPL. OF DISTRICT HEADS HOUSE AT YANDI </t>
  </si>
  <si>
    <t>COMPL. OF DISTRICT HEADS HOUSE AT  KOZA</t>
  </si>
  <si>
    <t>CONSTRUCTION OF MARKET &amp; PARKS AT KOZA</t>
  </si>
  <si>
    <t xml:space="preserve">REHABILITATION &amp; IMPROVEMENT OF MOTOR PARK AT MAIADUA </t>
  </si>
  <si>
    <t>REHABILITATION &amp; IMPROVEMENT OF MOTOR PARK AT KWANGWALAM</t>
  </si>
  <si>
    <t>NEW DISP. HEALTH CLINIC AT D</t>
  </si>
  <si>
    <t>RENOVATION OF MOSQUES AT U/JUMMAI,SHARTA,KWANGWALAM,KOZA,MAKERAWA, MAIADUA</t>
  </si>
  <si>
    <t xml:space="preserve">Electricity Installation and Equipments at:- </t>
  </si>
  <si>
    <t>Galadimawa Unguwar Jibo</t>
  </si>
  <si>
    <t>Danyashe Dogon Hawa</t>
  </si>
  <si>
    <t>Buduma Village</t>
  </si>
  <si>
    <t>Security Installation Equipments at Maiadua</t>
  </si>
  <si>
    <t>Construction of Roads and Drainages at:-</t>
  </si>
  <si>
    <t>Const. of Feeder Road from Maiadua to Muludu</t>
  </si>
  <si>
    <t>Const of Feeder Road Bumbum Junction -Tuga</t>
  </si>
  <si>
    <t>Const. of Feeder Road from Maiadua, Insha Ruwa, Sharta,Katoge,Kwari</t>
  </si>
  <si>
    <t>Rehab. Of Road Maiadua - Kwangolam</t>
  </si>
  <si>
    <t>Rehab. Of Daguru-Kwadage-Kwari Road</t>
  </si>
  <si>
    <t>Construction of Drainage at Bumbum</t>
  </si>
  <si>
    <t>Construction of Drainage at Koza</t>
  </si>
  <si>
    <t>Construction of Drainage at Danyashe</t>
  </si>
  <si>
    <t>Construction of Drainage at Jirdede</t>
  </si>
  <si>
    <t>Construction of Drainage at Maiadua</t>
  </si>
  <si>
    <t>Construction of Drainage at Kwangwalam</t>
  </si>
  <si>
    <t>Construction of Drainage at Gwajogwajo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</si>
</sst>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  <font>
      <sz val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5" fillId="0" borderId="0"/>
  </cellStyleXfs>
  <cellXfs count="7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3" fontId="1" fillId="0" borderId="1" xfId="1" applyFont="1" applyBorder="1"/>
    <xf numFmtId="43" fontId="1" fillId="0" borderId="1" xfId="1" applyFont="1" applyBorder="1" applyAlignment="1">
      <alignment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0" borderId="1" xfId="1" applyFont="1" applyBorder="1" applyAlignment="1">
      <alignment vertical="center" wrapText="1"/>
    </xf>
    <xf numFmtId="43" fontId="4" fillId="0" borderId="1" xfId="1" applyFont="1" applyBorder="1"/>
    <xf numFmtId="0" fontId="13" fillId="0" borderId="0" xfId="0" applyFont="1"/>
    <xf numFmtId="43" fontId="2" fillId="0" borderId="1" xfId="1" applyFont="1" applyBorder="1" applyProtection="1"/>
    <xf numFmtId="43" fontId="4" fillId="0" borderId="1" xfId="1" applyFont="1" applyBorder="1" applyProtection="1"/>
    <xf numFmtId="43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vertical="center" wrapText="1"/>
      <protection locked="0"/>
    </xf>
    <xf numFmtId="43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vertical="center" wrapText="1"/>
      <protection locked="0"/>
    </xf>
    <xf numFmtId="1" fontId="1" fillId="0" borderId="1" xfId="0" quotePrefix="1" applyNumberFormat="1" applyFont="1" applyBorder="1" applyAlignment="1" applyProtection="1">
      <alignment vertical="center" wrapText="1"/>
      <protection locked="0"/>
    </xf>
    <xf numFmtId="43" fontId="1" fillId="0" borderId="0" xfId="1" applyFont="1" applyProtection="1">
      <protection locked="0"/>
    </xf>
    <xf numFmtId="43" fontId="1" fillId="0" borderId="1" xfId="1" applyFont="1" applyFill="1" applyBorder="1" applyAlignment="1" applyProtection="1">
      <alignment vertical="center" wrapText="1"/>
      <protection locked="0"/>
    </xf>
    <xf numFmtId="1" fontId="2" fillId="0" borderId="1" xfId="0" applyNumberFormat="1" applyFont="1" applyBorder="1" applyAlignment="1" applyProtection="1">
      <alignment vertical="center" wrapText="1"/>
      <protection locked="0"/>
    </xf>
    <xf numFmtId="43" fontId="2" fillId="0" borderId="1" xfId="1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3">
    <cellStyle name="Comma" xfId="1" builtinId="3"/>
    <cellStyle name="Normal" xfId="0" builtinId="0"/>
    <cellStyle name="Normal 3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00"/>
  <sheetViews>
    <sheetView tabSelected="1"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0.6640625" style="1" customWidth="1"/>
    <col min="2" max="2" width="52" style="1" bestFit="1" customWidth="1"/>
    <col min="3" max="4" width="26.21875" style="1" bestFit="1" customWidth="1"/>
    <col min="5" max="5" width="26.44140625" style="1" bestFit="1" customWidth="1"/>
    <col min="6" max="6" width="14.109375" style="1" bestFit="1" customWidth="1"/>
    <col min="7" max="16384" width="8.6640625" style="1"/>
  </cols>
  <sheetData>
    <row r="1" spans="1:6" x14ac:dyDescent="0.25">
      <c r="A1" s="73"/>
      <c r="B1" s="49"/>
      <c r="C1" s="49"/>
      <c r="D1" s="49"/>
      <c r="E1" s="49"/>
      <c r="F1" s="49"/>
    </row>
    <row r="2" spans="1:6" x14ac:dyDescent="0.25">
      <c r="A2" s="74" t="s">
        <v>922</v>
      </c>
      <c r="B2" s="74"/>
      <c r="C2" s="74"/>
      <c r="D2" s="74"/>
      <c r="E2" s="74"/>
      <c r="F2" s="49"/>
    </row>
    <row r="3" spans="1:6" x14ac:dyDescent="0.25">
      <c r="A3" s="75" t="s">
        <v>876</v>
      </c>
      <c r="B3" s="75"/>
      <c r="C3" s="75"/>
      <c r="D3" s="75"/>
      <c r="E3" s="75"/>
      <c r="F3" s="49"/>
    </row>
    <row r="4" spans="1:6" x14ac:dyDescent="0.25">
      <c r="A4" s="49"/>
      <c r="B4" s="49"/>
      <c r="C4" s="49"/>
      <c r="D4" s="49"/>
      <c r="E4" s="49"/>
      <c r="F4" s="49"/>
    </row>
    <row r="5" spans="1:6" ht="45" x14ac:dyDescent="0.25">
      <c r="A5" s="44"/>
      <c r="B5" s="46" t="s">
        <v>319</v>
      </c>
      <c r="C5" s="50" t="s">
        <v>590</v>
      </c>
      <c r="D5" s="50" t="s">
        <v>923</v>
      </c>
      <c r="E5" s="50" t="s">
        <v>592</v>
      </c>
      <c r="F5" s="44" t="s">
        <v>320</v>
      </c>
    </row>
    <row r="6" spans="1:6" hidden="1" x14ac:dyDescent="0.25">
      <c r="A6" s="7"/>
      <c r="B6" s="5"/>
      <c r="C6" s="10"/>
      <c r="D6" s="9"/>
      <c r="E6" s="9"/>
      <c r="F6" s="2"/>
    </row>
    <row r="7" spans="1:6" x14ac:dyDescent="0.25">
      <c r="A7" s="5" t="s">
        <v>321</v>
      </c>
      <c r="B7" s="5" t="s">
        <v>322</v>
      </c>
      <c r="C7" s="11">
        <f>'CONS. MASTER B. SUMMARY F.ii'!C6</f>
        <v>0</v>
      </c>
      <c r="D7" s="11"/>
      <c r="E7" s="11">
        <f>'CONS. MASTER B. SUMMARY F.ii'!E6</f>
        <v>63792406.039999999</v>
      </c>
      <c r="F7" s="7"/>
    </row>
    <row r="8" spans="1:6" x14ac:dyDescent="0.25">
      <c r="A8" s="5" t="s">
        <v>323</v>
      </c>
      <c r="B8" s="5" t="s">
        <v>324</v>
      </c>
      <c r="C8" s="11">
        <f>SUM(C9:C10)</f>
        <v>7680433518.5270004</v>
      </c>
      <c r="D8" s="11">
        <f t="shared" ref="D8:E8" si="0">SUM(D9:D10)</f>
        <v>4701567738.1599998</v>
      </c>
      <c r="E8" s="11">
        <f t="shared" si="0"/>
        <v>8805752219.2000008</v>
      </c>
      <c r="F8" s="7">
        <f>D8/C8*100</f>
        <v>61.214874483565538</v>
      </c>
    </row>
    <row r="9" spans="1:6" x14ac:dyDescent="0.25">
      <c r="A9" s="7"/>
      <c r="B9" s="5" t="s">
        <v>335</v>
      </c>
      <c r="C9" s="10">
        <f>'SUMMARY OF REVENUE F.iii'!C6</f>
        <v>7441778796.5270004</v>
      </c>
      <c r="D9" s="10">
        <f>'SUMMARY OF REVENUE F.iii'!D6</f>
        <v>4575104353.6599998</v>
      </c>
      <c r="E9" s="10">
        <f>'SUMMARY OF REVENUE F.iii'!E6</f>
        <v>8555707497.1999998</v>
      </c>
      <c r="F9" s="7">
        <f t="shared" ref="F9:F25" si="1">D9/C9*100</f>
        <v>61.478639432216831</v>
      </c>
    </row>
    <row r="10" spans="1:6" x14ac:dyDescent="0.25">
      <c r="A10" s="7"/>
      <c r="B10" s="5" t="s">
        <v>336</v>
      </c>
      <c r="C10" s="10">
        <f>'SUMMARY OF REVENUE F.iii'!C16</f>
        <v>238654722</v>
      </c>
      <c r="D10" s="10">
        <f>'SUMMARY OF REVENUE F.iii'!D16</f>
        <v>126463384.5</v>
      </c>
      <c r="E10" s="10">
        <f>'SUMMARY OF REVENUE F.iii'!E16</f>
        <v>250044722</v>
      </c>
      <c r="F10" s="7">
        <f t="shared" si="1"/>
        <v>52.99010362761647</v>
      </c>
    </row>
    <row r="11" spans="1:6" hidden="1" x14ac:dyDescent="0.25">
      <c r="A11" s="7"/>
      <c r="B11" s="7"/>
      <c r="C11" s="10"/>
      <c r="D11" s="10"/>
      <c r="E11" s="10"/>
      <c r="F11" s="7"/>
    </row>
    <row r="12" spans="1:6" x14ac:dyDescent="0.25">
      <c r="A12" s="5" t="s">
        <v>325</v>
      </c>
      <c r="B12" s="5" t="s">
        <v>3</v>
      </c>
      <c r="C12" s="11">
        <f>SUM(C13:C14)</f>
        <v>5257791602.3269997</v>
      </c>
      <c r="D12" s="11">
        <f t="shared" ref="D12:E12" si="2">SUM(D13:D14)</f>
        <v>3311424450.1999998</v>
      </c>
      <c r="E12" s="11">
        <f t="shared" si="2"/>
        <v>4677132934.2399998</v>
      </c>
      <c r="F12" s="7">
        <f t="shared" si="1"/>
        <v>62.981279987103825</v>
      </c>
    </row>
    <row r="13" spans="1:6" x14ac:dyDescent="0.25">
      <c r="A13" s="7"/>
      <c r="B13" s="5" t="s">
        <v>337</v>
      </c>
      <c r="C13" s="10">
        <f>'CONS. MASTER B. SUMMARY F.ii'!C19</f>
        <v>3155368578.3299999</v>
      </c>
      <c r="D13" s="10">
        <f>'CONS. MASTER B. SUMMARY F.ii'!D19</f>
        <v>2718290052.75</v>
      </c>
      <c r="E13" s="10">
        <f>'CONS. MASTER B. SUMMARY F.ii'!E19</f>
        <v>3318303816.5599995</v>
      </c>
      <c r="F13" s="7">
        <f t="shared" si="1"/>
        <v>86.148099192541025</v>
      </c>
    </row>
    <row r="14" spans="1:6" x14ac:dyDescent="0.25">
      <c r="A14" s="7"/>
      <c r="B14" s="5" t="s">
        <v>338</v>
      </c>
      <c r="C14" s="10">
        <f>'CONS. MASTER B. SUMMARY F.ii'!C20</f>
        <v>2102423023.997</v>
      </c>
      <c r="D14" s="10">
        <f>'CONS. MASTER B. SUMMARY F.ii'!D20</f>
        <v>593134397.45000005</v>
      </c>
      <c r="E14" s="10">
        <f>'CONS. MASTER B. SUMMARY F.ii'!E20</f>
        <v>1358829117.6800001</v>
      </c>
      <c r="F14" s="7">
        <f t="shared" si="1"/>
        <v>28.211943585091102</v>
      </c>
    </row>
    <row r="15" spans="1:6" hidden="1" x14ac:dyDescent="0.25">
      <c r="A15" s="7"/>
      <c r="B15" s="7"/>
      <c r="C15" s="10"/>
      <c r="D15" s="10"/>
      <c r="E15" s="10"/>
      <c r="F15" s="7"/>
    </row>
    <row r="16" spans="1:6" hidden="1" x14ac:dyDescent="0.25">
      <c r="A16" s="7"/>
      <c r="B16" s="5" t="s">
        <v>326</v>
      </c>
      <c r="C16" s="10"/>
      <c r="D16" s="10"/>
      <c r="E16" s="10"/>
      <c r="F16" s="7"/>
    </row>
    <row r="17" spans="1:6" hidden="1" x14ac:dyDescent="0.25">
      <c r="A17" s="7"/>
      <c r="B17" s="7"/>
      <c r="C17" s="10"/>
      <c r="D17" s="10"/>
      <c r="E17" s="10"/>
      <c r="F17" s="7"/>
    </row>
    <row r="18" spans="1:6" x14ac:dyDescent="0.25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25">
      <c r="A19" s="7"/>
      <c r="B19" s="5" t="s">
        <v>339</v>
      </c>
      <c r="C19" s="10">
        <f>'SUMMARY OF REVENUE F.iii'!C121</f>
        <v>0</v>
      </c>
      <c r="D19" s="10">
        <f>'SUMMARY OF REVENUE F.iii'!D121</f>
        <v>0</v>
      </c>
      <c r="E19" s="10">
        <f>'SUMMARY OF REVENUE F.iii'!E121</f>
        <v>0</v>
      </c>
      <c r="F19" s="7" t="e">
        <f t="shared" si="1"/>
        <v>#DIV/0!</v>
      </c>
    </row>
    <row r="20" spans="1:6" x14ac:dyDescent="0.25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25">
      <c r="A21" s="7"/>
      <c r="B21" s="7"/>
      <c r="C21" s="10"/>
      <c r="D21" s="10"/>
      <c r="E21" s="10"/>
      <c r="F21" s="7"/>
    </row>
    <row r="22" spans="1:6" x14ac:dyDescent="0.25">
      <c r="A22" s="5" t="s">
        <v>329</v>
      </c>
      <c r="B22" s="5" t="s">
        <v>330</v>
      </c>
      <c r="C22" s="11">
        <f>'CONS. MASTER B. SUMMARY F.ii'!C27</f>
        <v>2692437892</v>
      </c>
      <c r="D22" s="11">
        <f>'CONS. MASTER B. SUMMARY F.ii'!D27</f>
        <v>1432205357.9000001</v>
      </c>
      <c r="E22" s="11">
        <f>'CONS. MASTER B. SUMMARY F.ii'!E27</f>
        <v>4192411691</v>
      </c>
      <c r="F22" s="7">
        <f t="shared" si="1"/>
        <v>53.193626570012633</v>
      </c>
    </row>
    <row r="23" spans="1:6" hidden="1" x14ac:dyDescent="0.25">
      <c r="A23" s="7"/>
      <c r="B23" s="7"/>
      <c r="C23" s="10"/>
      <c r="D23" s="10"/>
      <c r="E23" s="10"/>
      <c r="F23" s="7"/>
    </row>
    <row r="24" spans="1:6" x14ac:dyDescent="0.25">
      <c r="A24" s="5" t="s">
        <v>331</v>
      </c>
      <c r="B24" s="5" t="s">
        <v>332</v>
      </c>
      <c r="C24" s="11">
        <f>C7+C8+C18</f>
        <v>7680433518.5270004</v>
      </c>
      <c r="D24" s="11">
        <f t="shared" ref="D24:E24" si="4">D7+D8+D18</f>
        <v>4701567738.1599998</v>
      </c>
      <c r="E24" s="11">
        <f t="shared" si="4"/>
        <v>8869544625.2400017</v>
      </c>
      <c r="F24" s="7">
        <f t="shared" si="1"/>
        <v>61.214874483565538</v>
      </c>
    </row>
    <row r="25" spans="1:6" x14ac:dyDescent="0.25">
      <c r="A25" s="5" t="s">
        <v>333</v>
      </c>
      <c r="B25" s="5" t="s">
        <v>2</v>
      </c>
      <c r="C25" s="11">
        <f>C12+C22</f>
        <v>7950229494.3269997</v>
      </c>
      <c r="D25" s="11">
        <f t="shared" ref="D25:E25" si="5">D12+D22</f>
        <v>4743629808.1000004</v>
      </c>
      <c r="E25" s="11">
        <f t="shared" si="5"/>
        <v>8869544625.2399998</v>
      </c>
      <c r="F25" s="7">
        <f t="shared" si="1"/>
        <v>59.666577065289573</v>
      </c>
    </row>
    <row r="26" spans="1:6" x14ac:dyDescent="0.25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</row>
    <row r="27" spans="1:6" hidden="1" x14ac:dyDescent="0.25">
      <c r="A27" s="2"/>
      <c r="B27" s="2"/>
      <c r="C27" s="9"/>
      <c r="D27" s="9"/>
      <c r="E27" s="9"/>
      <c r="F27" s="2"/>
    </row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UZggG4fYcdZbFYZjT32ntobQoxOoEUJ3ortx+RLGhL/eUnRWJMt12GIk02LW32y/8XU50nMavocJcmImZ0QW8w==" saltValue="fVmTZwDQQmoL5UAdyaoNyw==" spinCount="100000" sheet="1" objects="1" scenarios="1" formatColumns="0" formatRows="0" selectLockedCells="1"/>
  <mergeCells count="2"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300"/>
  <sheetViews>
    <sheetView view="pageBreakPreview" zoomScale="90" zoomScaleNormal="120" zoomScaleSheetLayoutView="90" workbookViewId="0">
      <selection activeCell="A3" sqref="A3:E3"/>
    </sheetView>
  </sheetViews>
  <sheetFormatPr defaultColWidth="8.6640625" defaultRowHeight="15" x14ac:dyDescent="0.25"/>
  <cols>
    <col min="1" max="1" width="15" style="1" customWidth="1"/>
    <col min="2" max="2" width="52" style="1" bestFit="1" customWidth="1"/>
    <col min="3" max="3" width="26.33203125" style="1" bestFit="1" customWidth="1"/>
    <col min="4" max="4" width="25.6640625" style="1" bestFit="1" customWidth="1"/>
    <col min="5" max="5" width="26.33203125" style="1" bestFit="1" customWidth="1"/>
    <col min="6" max="16384" width="8.6640625" style="1"/>
  </cols>
  <sheetData>
    <row r="1" spans="1:5" x14ac:dyDescent="0.25">
      <c r="A1" s="73"/>
      <c r="B1" s="49"/>
      <c r="C1" s="49"/>
      <c r="D1" s="49"/>
      <c r="E1" s="49"/>
    </row>
    <row r="2" spans="1:5" x14ac:dyDescent="0.25">
      <c r="A2" s="74" t="s">
        <v>460</v>
      </c>
      <c r="B2" s="74"/>
      <c r="C2" s="74"/>
      <c r="D2" s="74"/>
      <c r="E2" s="74"/>
    </row>
    <row r="3" spans="1:5" x14ac:dyDescent="0.25">
      <c r="A3" s="75" t="s">
        <v>913</v>
      </c>
      <c r="B3" s="75"/>
      <c r="C3" s="75"/>
      <c r="D3" s="75"/>
      <c r="E3" s="75"/>
    </row>
    <row r="4" spans="1:5" x14ac:dyDescent="0.25">
      <c r="A4" s="49"/>
      <c r="B4" s="49"/>
      <c r="C4" s="49"/>
      <c r="D4" s="49"/>
      <c r="E4" s="49"/>
    </row>
    <row r="5" spans="1:5" ht="45" x14ac:dyDescent="0.25">
      <c r="A5" s="46" t="s">
        <v>290</v>
      </c>
      <c r="B5" s="46" t="s">
        <v>1</v>
      </c>
      <c r="C5" s="50" t="s">
        <v>590</v>
      </c>
      <c r="D5" s="50" t="s">
        <v>591</v>
      </c>
      <c r="E5" s="50" t="s">
        <v>592</v>
      </c>
    </row>
    <row r="6" spans="1:5" x14ac:dyDescent="0.25">
      <c r="A6" s="44">
        <v>1</v>
      </c>
      <c r="B6" s="46" t="s">
        <v>291</v>
      </c>
      <c r="C6" s="52">
        <v>0</v>
      </c>
      <c r="D6" s="52"/>
      <c r="E6" s="52">
        <v>63792406.039999999</v>
      </c>
    </row>
    <row r="7" spans="1:5" hidden="1" x14ac:dyDescent="0.25">
      <c r="A7" s="7">
        <v>2</v>
      </c>
      <c r="B7" s="13" t="s">
        <v>292</v>
      </c>
      <c r="C7" s="10"/>
      <c r="D7" s="10"/>
      <c r="E7" s="10"/>
    </row>
    <row r="8" spans="1:5" x14ac:dyDescent="0.25">
      <c r="A8" s="7">
        <v>3</v>
      </c>
      <c r="B8" s="7" t="s">
        <v>293</v>
      </c>
      <c r="C8" s="10">
        <f>'SUMMARY OF REVENUE F.iii'!C6</f>
        <v>7441778796.5270004</v>
      </c>
      <c r="D8" s="10">
        <f>'SUMMARY OF REVENUE F.iii'!D6</f>
        <v>4575104353.6599998</v>
      </c>
      <c r="E8" s="10">
        <f>'SUMMARY OF REVENUE F.iii'!E6</f>
        <v>8555707497.1999998</v>
      </c>
    </row>
    <row r="9" spans="1:5" x14ac:dyDescent="0.25">
      <c r="A9" s="7">
        <v>4</v>
      </c>
      <c r="B9" s="7" t="s">
        <v>294</v>
      </c>
      <c r="C9" s="10">
        <f>'SUMMARY OF REVENUE F.iii'!C16</f>
        <v>238654722</v>
      </c>
      <c r="D9" s="10">
        <f>'SUMMARY OF REVENUE F.iii'!D16</f>
        <v>126463384.5</v>
      </c>
      <c r="E9" s="10">
        <f>'SUMMARY OF REVENUE F.iii'!E16</f>
        <v>250044722</v>
      </c>
    </row>
    <row r="10" spans="1:5" x14ac:dyDescent="0.25">
      <c r="A10" s="7">
        <v>5</v>
      </c>
      <c r="B10" s="7" t="s">
        <v>295</v>
      </c>
      <c r="C10" s="10">
        <f>'SUMMARY OF REVENUE F.iii'!C121</f>
        <v>0</v>
      </c>
      <c r="D10" s="10">
        <f>'SUMMARY OF REVENUE F.iii'!D121</f>
        <v>0</v>
      </c>
      <c r="E10" s="10">
        <f>'SUMMARY OF REVENUE F.iii'!E121</f>
        <v>0</v>
      </c>
    </row>
    <row r="11" spans="1:5" x14ac:dyDescent="0.25">
      <c r="A11" s="7">
        <v>6</v>
      </c>
      <c r="B11" s="7" t="s">
        <v>296</v>
      </c>
      <c r="C11" s="10">
        <f>'SUMMARY OF REVENUE F.iii'!C131</f>
        <v>0</v>
      </c>
      <c r="D11" s="10">
        <f>'SUMMARY OF REVENUE F.iii'!D131</f>
        <v>0</v>
      </c>
      <c r="E11" s="10">
        <f>'SUMMARY OF REVENUE F.iii'!E131</f>
        <v>0</v>
      </c>
    </row>
    <row r="12" spans="1:5" x14ac:dyDescent="0.25">
      <c r="A12" s="5">
        <v>7</v>
      </c>
      <c r="B12" s="5" t="s">
        <v>297</v>
      </c>
      <c r="C12" s="11">
        <f>SUM(C8:C11)</f>
        <v>7680433518.5270004</v>
      </c>
      <c r="D12" s="11">
        <f t="shared" ref="D12:E12" si="0">SUM(D8:D11)</f>
        <v>4701567738.1599998</v>
      </c>
      <c r="E12" s="11">
        <f t="shared" si="0"/>
        <v>8805752219.2000008</v>
      </c>
    </row>
    <row r="13" spans="1:5" x14ac:dyDescent="0.25">
      <c r="A13" s="5">
        <v>8</v>
      </c>
      <c r="B13" s="5" t="s">
        <v>298</v>
      </c>
      <c r="C13" s="11">
        <f>C6+C12</f>
        <v>7680433518.5270004</v>
      </c>
      <c r="D13" s="11">
        <f t="shared" ref="D13:E13" si="1">D6+D12</f>
        <v>4701567738.1599998</v>
      </c>
      <c r="E13" s="11">
        <f t="shared" si="1"/>
        <v>8869544625.2400017</v>
      </c>
    </row>
    <row r="14" spans="1:5" hidden="1" x14ac:dyDescent="0.25">
      <c r="A14" s="7">
        <v>9</v>
      </c>
      <c r="B14" s="13" t="s">
        <v>299</v>
      </c>
      <c r="C14" s="10"/>
      <c r="D14" s="10"/>
      <c r="E14" s="10"/>
    </row>
    <row r="15" spans="1:5" hidden="1" x14ac:dyDescent="0.25">
      <c r="A15" s="7">
        <v>10</v>
      </c>
      <c r="B15" s="5" t="s">
        <v>300</v>
      </c>
      <c r="C15" s="11"/>
      <c r="D15" s="11"/>
      <c r="E15" s="11"/>
    </row>
    <row r="16" spans="1:5" x14ac:dyDescent="0.25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25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25">
      <c r="A18" s="7">
        <v>13</v>
      </c>
      <c r="B18" s="5" t="s">
        <v>303</v>
      </c>
      <c r="C18" s="11"/>
      <c r="D18" s="11"/>
      <c r="E18" s="11"/>
    </row>
    <row r="19" spans="1:5" x14ac:dyDescent="0.25">
      <c r="A19" s="7">
        <v>14</v>
      </c>
      <c r="B19" s="7" t="s">
        <v>304</v>
      </c>
      <c r="C19" s="10">
        <f>'SUMMARY OF EXP F.iv'!C7</f>
        <v>3155368578.3299999</v>
      </c>
      <c r="D19" s="10">
        <f>'SUMMARY OF EXP F.iv'!D7</f>
        <v>2718290052.75</v>
      </c>
      <c r="E19" s="10">
        <f>'SUMMARY OF EXP F.iv'!E7</f>
        <v>3318303816.5599995</v>
      </c>
    </row>
    <row r="20" spans="1:5" x14ac:dyDescent="0.25">
      <c r="A20" s="7">
        <v>15</v>
      </c>
      <c r="B20" s="7" t="s">
        <v>305</v>
      </c>
      <c r="C20" s="10">
        <f>'SUMMARY OF EXP F.iv'!C25</f>
        <v>2102423023.997</v>
      </c>
      <c r="D20" s="10">
        <f>'SUMMARY OF EXP F.iv'!D25</f>
        <v>593134397.45000005</v>
      </c>
      <c r="E20" s="10">
        <f>'SUMMARY OF EXP F.iv'!E25</f>
        <v>1358829117.6800001</v>
      </c>
    </row>
    <row r="21" spans="1:5" x14ac:dyDescent="0.25">
      <c r="A21" s="5">
        <v>16</v>
      </c>
      <c r="B21" s="5" t="s">
        <v>306</v>
      </c>
      <c r="C21" s="11">
        <f>SUM(C19:C20)</f>
        <v>5257791602.3269997</v>
      </c>
      <c r="D21" s="11">
        <f t="shared" ref="D21:E21" si="3">SUM(D19:D20)</f>
        <v>3311424450.1999998</v>
      </c>
      <c r="E21" s="11">
        <f t="shared" si="3"/>
        <v>4677132934.2399998</v>
      </c>
    </row>
    <row r="22" spans="1:5" x14ac:dyDescent="0.25">
      <c r="A22" s="5">
        <v>17</v>
      </c>
      <c r="B22" s="5" t="s">
        <v>307</v>
      </c>
      <c r="C22" s="11">
        <f>C17+C21</f>
        <v>5257791602.3269997</v>
      </c>
      <c r="D22" s="11">
        <f t="shared" ref="D22:E22" si="4">D17+D21</f>
        <v>3311424450.1999998</v>
      </c>
      <c r="E22" s="11">
        <f t="shared" si="4"/>
        <v>4677132934.2399998</v>
      </c>
    </row>
    <row r="23" spans="1:5" hidden="1" x14ac:dyDescent="0.25">
      <c r="A23" s="7">
        <v>18</v>
      </c>
      <c r="B23" s="5" t="s">
        <v>308</v>
      </c>
      <c r="C23" s="11"/>
      <c r="D23" s="11"/>
      <c r="E23" s="11"/>
    </row>
    <row r="24" spans="1:5" ht="17.399999999999999" x14ac:dyDescent="0.25">
      <c r="A24" s="7">
        <v>19</v>
      </c>
      <c r="B24" s="7" t="s">
        <v>309</v>
      </c>
      <c r="C24" s="61">
        <f>'PMD CAPITAL EXP F.xii'!D6</f>
        <v>370000000</v>
      </c>
      <c r="D24" s="61">
        <f>'PMD CAPITAL EXP F.xii'!E6</f>
        <v>94184447.170000002</v>
      </c>
      <c r="E24" s="61">
        <f>'PMD CAPITAL EXP F.xii'!F6</f>
        <v>371000000</v>
      </c>
    </row>
    <row r="25" spans="1:5" ht="17.399999999999999" x14ac:dyDescent="0.25">
      <c r="A25" s="7">
        <v>20</v>
      </c>
      <c r="B25" s="7" t="s">
        <v>310</v>
      </c>
      <c r="C25" s="62">
        <f>'AGRIC CAPITAL EXP F.xii'!D6+'FINANCE CAPITAL EXP F.xii'!D6+'WORKS CAPITAL EXP F.xii'!D6</f>
        <v>1220555555</v>
      </c>
      <c r="D25" s="62">
        <f>'AGRIC CAPITAL EXP F.xii'!E6+'FINANCE CAPITAL EXP F.xii'!E6+'WORKS CAPITAL EXP F.xii'!E6</f>
        <v>681966186.61000001</v>
      </c>
      <c r="E25" s="62">
        <f>'AGRIC CAPITAL EXP F.xii'!F6+'FINANCE CAPITAL EXP F.xii'!F6+'WORKS CAPITAL EXP F.xii'!F6</f>
        <v>2929016940.1599998</v>
      </c>
    </row>
    <row r="26" spans="1:5" ht="17.399999999999999" x14ac:dyDescent="0.25">
      <c r="A26" s="7">
        <v>21</v>
      </c>
      <c r="B26" s="7" t="s">
        <v>311</v>
      </c>
      <c r="C26" s="62">
        <f>'ESD CAPITAL EXP F.xii'!D6+'PHC CAPITAL EXP F.xii'!D6+'WATSAN CAPITAL EXP F.xii'!D6</f>
        <v>1101882337</v>
      </c>
      <c r="D26" s="62">
        <f>'ESD CAPITAL EXP F.xii'!E6+'PHC CAPITAL EXP F.xii'!E6+'WATSAN CAPITAL EXP F.xii'!E6</f>
        <v>656054724.12</v>
      </c>
      <c r="E26" s="62">
        <f>'ESD CAPITAL EXP F.xii'!F6+'PHC CAPITAL EXP F.xii'!F6+'WATSAN CAPITAL EXP F.xii'!F6</f>
        <v>892394750.83999991</v>
      </c>
    </row>
    <row r="27" spans="1:5" x14ac:dyDescent="0.25">
      <c r="A27" s="5">
        <v>22</v>
      </c>
      <c r="B27" s="5" t="s">
        <v>312</v>
      </c>
      <c r="C27" s="11">
        <f>SUM(C24:C26)</f>
        <v>2692437892</v>
      </c>
      <c r="D27" s="11">
        <f t="shared" ref="D27:E27" si="5">SUM(D24:D26)</f>
        <v>1432205357.9000001</v>
      </c>
      <c r="E27" s="11">
        <f t="shared" si="5"/>
        <v>4192411691</v>
      </c>
    </row>
    <row r="28" spans="1:5" x14ac:dyDescent="0.25">
      <c r="A28" s="5">
        <v>23</v>
      </c>
      <c r="B28" s="5" t="s">
        <v>313</v>
      </c>
      <c r="C28" s="11">
        <f>C22+C27</f>
        <v>7950229494.3269997</v>
      </c>
      <c r="D28" s="11">
        <f t="shared" ref="D28:E28" si="6">D22+D27</f>
        <v>4743629808.1000004</v>
      </c>
      <c r="E28" s="11">
        <f t="shared" si="6"/>
        <v>8869544625.2399998</v>
      </c>
    </row>
    <row r="29" spans="1:5" x14ac:dyDescent="0.25">
      <c r="A29" s="7">
        <v>24</v>
      </c>
      <c r="B29" s="5" t="s">
        <v>314</v>
      </c>
      <c r="C29" s="11">
        <f>C13-C28</f>
        <v>-269795975.79999924</v>
      </c>
      <c r="D29" s="11"/>
      <c r="E29" s="11">
        <f t="shared" ref="E29" si="7"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f t="shared" ref="C33:E33" si="9">C13+C32-C28</f>
        <v>-269795975.79999924</v>
      </c>
      <c r="D33" s="11"/>
      <c r="E33" s="11">
        <f t="shared" si="9"/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k4yeGsFws1LrjAw1qdmcpYTR4wOPSC8z5ioXcugzvmSbdcJPUTvPCWvktxElGkShGN38J4R5p4BbpixNRv6Dw==" saltValue="IBX2u8pVhBe8u2qvHlhAAg==" spinCount="100000" sheet="1" objects="1" scenarios="1" formatColumns="0" formatRows="0" selectLockedCells="1"/>
  <mergeCells count="2">
    <mergeCell ref="A3:E3"/>
    <mergeCell ref="A2:E2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300"/>
  <sheetViews>
    <sheetView view="pageBreakPreview" topLeftCell="A23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4.33203125" style="49" bestFit="1" customWidth="1"/>
    <col min="6" max="16384" width="8.6640625" style="49"/>
  </cols>
  <sheetData>
    <row r="1" spans="1:5" x14ac:dyDescent="0.25">
      <c r="A1" s="74" t="s">
        <v>921</v>
      </c>
      <c r="B1" s="74"/>
      <c r="C1" s="74"/>
      <c r="D1" s="74"/>
      <c r="E1" s="74"/>
    </row>
    <row r="2" spans="1:5" x14ac:dyDescent="0.25">
      <c r="A2" s="75" t="s">
        <v>912</v>
      </c>
      <c r="B2" s="75"/>
      <c r="C2" s="75"/>
      <c r="D2" s="75"/>
      <c r="E2" s="75"/>
    </row>
    <row r="4" spans="1:5" ht="45" x14ac:dyDescent="0.25">
      <c r="A4" s="46" t="s">
        <v>0</v>
      </c>
      <c r="B4" s="47" t="s">
        <v>111</v>
      </c>
      <c r="C4" s="50" t="s">
        <v>590</v>
      </c>
      <c r="D4" s="50" t="s">
        <v>591</v>
      </c>
      <c r="E4" s="50" t="s">
        <v>592</v>
      </c>
    </row>
    <row r="5" spans="1:5" s="1" customFormat="1" x14ac:dyDescent="0.25">
      <c r="A5" s="14">
        <v>1</v>
      </c>
      <c r="B5" s="14" t="s">
        <v>342</v>
      </c>
      <c r="C5" s="11">
        <f>C6+C16+C121+C131</f>
        <v>7680433518.5270004</v>
      </c>
      <c r="D5" s="11">
        <f t="shared" ref="D5:E5" si="0">D6+D16+D121+D131</f>
        <v>4701567738.1599998</v>
      </c>
      <c r="E5" s="11">
        <f t="shared" si="0"/>
        <v>8805752219.2000008</v>
      </c>
    </row>
    <row r="6" spans="1:5" s="1" customFormat="1" x14ac:dyDescent="0.25">
      <c r="A6" s="14">
        <v>11</v>
      </c>
      <c r="B6" s="14" t="s">
        <v>343</v>
      </c>
      <c r="C6" s="11">
        <f>C7</f>
        <v>7441778796.5270004</v>
      </c>
      <c r="D6" s="11">
        <f t="shared" ref="D6:E6" si="1">D7</f>
        <v>4575104353.6599998</v>
      </c>
      <c r="E6" s="11">
        <f t="shared" si="1"/>
        <v>8555707497.1999998</v>
      </c>
    </row>
    <row r="7" spans="1:5" s="1" customFormat="1" x14ac:dyDescent="0.25">
      <c r="A7" s="14">
        <v>1101</v>
      </c>
      <c r="B7" s="14" t="s">
        <v>343</v>
      </c>
      <c r="C7" s="11">
        <f>C8+C11+C13</f>
        <v>7441778796.5270004</v>
      </c>
      <c r="D7" s="11">
        <f t="shared" ref="D7:E7" si="2">D8+D11+D13</f>
        <v>4575104353.6599998</v>
      </c>
      <c r="E7" s="11">
        <f t="shared" si="2"/>
        <v>8555707497.1999998</v>
      </c>
    </row>
    <row r="8" spans="1:5" s="1" customFormat="1" ht="27.6" x14ac:dyDescent="0.25">
      <c r="A8" s="14">
        <v>110101</v>
      </c>
      <c r="B8" s="15" t="s">
        <v>344</v>
      </c>
      <c r="C8" s="11">
        <f>SUM(C9:C10)</f>
        <v>1723536656.1199999</v>
      </c>
      <c r="D8" s="11">
        <f>SUM(D9:D10)</f>
        <v>1118100241</v>
      </c>
      <c r="E8" s="11">
        <f>SUM(E9:E10)</f>
        <v>2977087648.1999998</v>
      </c>
    </row>
    <row r="9" spans="1:5" x14ac:dyDescent="0.25">
      <c r="A9" s="53">
        <v>11010101</v>
      </c>
      <c r="B9" s="53" t="s">
        <v>780</v>
      </c>
      <c r="C9" s="51">
        <v>1650521405.1199999</v>
      </c>
      <c r="D9" s="51">
        <v>1118100241</v>
      </c>
      <c r="E9" s="51">
        <v>2889469347</v>
      </c>
    </row>
    <row r="10" spans="1:5" x14ac:dyDescent="0.25">
      <c r="A10" s="53">
        <v>11010101</v>
      </c>
      <c r="B10" s="53" t="s">
        <v>781</v>
      </c>
      <c r="C10" s="51">
        <v>73015251</v>
      </c>
      <c r="D10" s="51"/>
      <c r="E10" s="51">
        <v>87618301.200000003</v>
      </c>
    </row>
    <row r="11" spans="1:5" s="1" customFormat="1" x14ac:dyDescent="0.25">
      <c r="A11" s="14">
        <v>110102</v>
      </c>
      <c r="B11" s="14" t="s">
        <v>345</v>
      </c>
      <c r="C11" s="11">
        <f>C12</f>
        <v>2439820703.9899998</v>
      </c>
      <c r="D11" s="11">
        <f t="shared" ref="D11:E11" si="3">D12</f>
        <v>3457004112.6599998</v>
      </c>
      <c r="E11" s="11">
        <f t="shared" si="3"/>
        <v>3209909755</v>
      </c>
    </row>
    <row r="12" spans="1:5" x14ac:dyDescent="0.25">
      <c r="A12" s="53">
        <v>11010201</v>
      </c>
      <c r="B12" s="53" t="s">
        <v>346</v>
      </c>
      <c r="C12" s="51">
        <v>2439820703.9899998</v>
      </c>
      <c r="D12" s="51">
        <v>3457004112.6599998</v>
      </c>
      <c r="E12" s="51">
        <v>3209909755</v>
      </c>
    </row>
    <row r="13" spans="1:5" s="1" customFormat="1" x14ac:dyDescent="0.25">
      <c r="A13" s="14">
        <v>110103</v>
      </c>
      <c r="B13" s="14" t="s">
        <v>347</v>
      </c>
      <c r="C13" s="11">
        <f>SUM(C14:C15)</f>
        <v>3278421436.4170003</v>
      </c>
      <c r="D13" s="11">
        <f t="shared" ref="D13:E13" si="4">SUM(D14:D15)</f>
        <v>0</v>
      </c>
      <c r="E13" s="11">
        <f t="shared" si="4"/>
        <v>2368710094</v>
      </c>
    </row>
    <row r="14" spans="1:5" x14ac:dyDescent="0.25">
      <c r="A14" s="53">
        <v>11010301</v>
      </c>
      <c r="B14" s="53" t="s">
        <v>348</v>
      </c>
      <c r="C14" s="51">
        <v>230223811.41999999</v>
      </c>
      <c r="D14" s="51">
        <v>0</v>
      </c>
      <c r="E14" s="51">
        <v>0</v>
      </c>
    </row>
    <row r="15" spans="1:5" x14ac:dyDescent="0.25">
      <c r="A15" s="53">
        <v>11010304</v>
      </c>
      <c r="B15" s="53" t="s">
        <v>349</v>
      </c>
      <c r="C15" s="51">
        <v>3048197624.9970002</v>
      </c>
      <c r="D15" s="51"/>
      <c r="E15" s="51">
        <v>2368710094</v>
      </c>
    </row>
    <row r="16" spans="1:5" s="1" customFormat="1" x14ac:dyDescent="0.25">
      <c r="A16" s="14">
        <v>12</v>
      </c>
      <c r="B16" s="14" t="s">
        <v>350</v>
      </c>
      <c r="C16" s="11">
        <f>C17+C23</f>
        <v>238654722</v>
      </c>
      <c r="D16" s="11">
        <f t="shared" ref="D16:E16" si="5">D17+D23</f>
        <v>126463384.5</v>
      </c>
      <c r="E16" s="11">
        <f t="shared" si="5"/>
        <v>250044722</v>
      </c>
    </row>
    <row r="17" spans="1:5" s="1" customFormat="1" x14ac:dyDescent="0.25">
      <c r="A17" s="14">
        <v>1201</v>
      </c>
      <c r="B17" s="14" t="s">
        <v>351</v>
      </c>
      <c r="C17" s="11">
        <f>C18</f>
        <v>0</v>
      </c>
      <c r="D17" s="11">
        <f t="shared" ref="D17:E17" si="6">D18</f>
        <v>0</v>
      </c>
      <c r="E17" s="11">
        <f t="shared" si="6"/>
        <v>0</v>
      </c>
    </row>
    <row r="18" spans="1:5" s="1" customFormat="1" x14ac:dyDescent="0.25">
      <c r="A18" s="14">
        <v>120103</v>
      </c>
      <c r="B18" s="14" t="s">
        <v>352</v>
      </c>
      <c r="C18" s="11">
        <f>SUM(C19:C22)</f>
        <v>0</v>
      </c>
      <c r="D18" s="11">
        <f t="shared" ref="D18:E18" si="7">SUM(D19:D22)</f>
        <v>0</v>
      </c>
      <c r="E18" s="11">
        <f t="shared" si="7"/>
        <v>0</v>
      </c>
    </row>
    <row r="19" spans="1:5" hidden="1" x14ac:dyDescent="0.25">
      <c r="A19" s="53">
        <v>12010301</v>
      </c>
      <c r="B19" s="53" t="s">
        <v>353</v>
      </c>
      <c r="C19" s="51"/>
      <c r="D19" s="51"/>
      <c r="E19" s="51"/>
    </row>
    <row r="20" spans="1:5" hidden="1" x14ac:dyDescent="0.25">
      <c r="A20" s="53">
        <v>12010303</v>
      </c>
      <c r="B20" s="53" t="s">
        <v>354</v>
      </c>
      <c r="C20" s="51"/>
      <c r="D20" s="51"/>
      <c r="E20" s="51"/>
    </row>
    <row r="21" spans="1:5" hidden="1" x14ac:dyDescent="0.25">
      <c r="A21" s="53">
        <v>12010305</v>
      </c>
      <c r="B21" s="53" t="s">
        <v>355</v>
      </c>
      <c r="C21" s="51"/>
      <c r="D21" s="51"/>
      <c r="E21" s="51"/>
    </row>
    <row r="22" spans="1:5" hidden="1" x14ac:dyDescent="0.25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25">
      <c r="A23" s="14">
        <v>12020000</v>
      </c>
      <c r="B23" s="14" t="s">
        <v>357</v>
      </c>
      <c r="C23" s="11">
        <f>C24+C53+C82+C84+C98+C108+C112+C114+C116+C119</f>
        <v>238654722</v>
      </c>
      <c r="D23" s="11">
        <f t="shared" ref="D23:E23" si="8">D24+D53+D82+D84+D98+D108+D112+D114+D116+D119</f>
        <v>126463384.5</v>
      </c>
      <c r="E23" s="11">
        <f t="shared" si="8"/>
        <v>250044722</v>
      </c>
    </row>
    <row r="24" spans="1:5" s="1" customFormat="1" x14ac:dyDescent="0.25">
      <c r="A24" s="14">
        <v>12020100</v>
      </c>
      <c r="B24" s="14" t="s">
        <v>358</v>
      </c>
      <c r="C24" s="11">
        <f>SUM(C25:C52)</f>
        <v>19879000</v>
      </c>
      <c r="D24" s="11">
        <f>SUM(D25:D52)</f>
        <v>25326980</v>
      </c>
      <c r="E24" s="11">
        <f>SUM(E25:E52)</f>
        <v>40329000</v>
      </c>
    </row>
    <row r="25" spans="1:5" hidden="1" x14ac:dyDescent="0.25">
      <c r="A25" s="53">
        <v>12020105</v>
      </c>
      <c r="B25" s="53" t="s">
        <v>359</v>
      </c>
      <c r="C25" s="51"/>
      <c r="D25" s="51"/>
      <c r="E25" s="51"/>
    </row>
    <row r="26" spans="1:5" hidden="1" x14ac:dyDescent="0.25">
      <c r="A26" s="53">
        <v>12020109</v>
      </c>
      <c r="B26" s="53" t="s">
        <v>360</v>
      </c>
      <c r="C26" s="51"/>
      <c r="D26" s="51"/>
      <c r="E26" s="51"/>
    </row>
    <row r="27" spans="1:5" hidden="1" x14ac:dyDescent="0.25">
      <c r="A27" s="53">
        <v>12020111</v>
      </c>
      <c r="B27" s="53" t="s">
        <v>361</v>
      </c>
      <c r="C27" s="51"/>
      <c r="D27" s="51"/>
      <c r="E27" s="51"/>
    </row>
    <row r="28" spans="1:5" hidden="1" x14ac:dyDescent="0.25">
      <c r="A28" s="53">
        <v>12020113</v>
      </c>
      <c r="B28" s="53" t="s">
        <v>362</v>
      </c>
      <c r="C28" s="51"/>
      <c r="D28" s="51"/>
      <c r="E28" s="51"/>
    </row>
    <row r="29" spans="1:5" x14ac:dyDescent="0.25">
      <c r="A29" s="53">
        <v>12020114</v>
      </c>
      <c r="B29" s="53" t="s">
        <v>363</v>
      </c>
      <c r="C29" s="51">
        <v>550000</v>
      </c>
      <c r="D29" s="51">
        <v>780565</v>
      </c>
      <c r="E29" s="51">
        <v>1000000</v>
      </c>
    </row>
    <row r="30" spans="1:5" hidden="1" x14ac:dyDescent="0.25">
      <c r="A30" s="53">
        <v>12020115</v>
      </c>
      <c r="B30" s="53" t="s">
        <v>364</v>
      </c>
      <c r="C30" s="51"/>
      <c r="D30" s="51"/>
      <c r="E30" s="51"/>
    </row>
    <row r="31" spans="1:5" x14ac:dyDescent="0.25">
      <c r="A31" s="53">
        <v>12020116</v>
      </c>
      <c r="B31" s="53" t="s">
        <v>365</v>
      </c>
      <c r="C31" s="51">
        <v>650000</v>
      </c>
      <c r="D31" s="51">
        <v>817300</v>
      </c>
      <c r="E31" s="51">
        <v>1100000</v>
      </c>
    </row>
    <row r="32" spans="1:5" hidden="1" x14ac:dyDescent="0.25">
      <c r="A32" s="53">
        <v>12020117</v>
      </c>
      <c r="B32" s="53" t="s">
        <v>366</v>
      </c>
      <c r="C32" s="51"/>
      <c r="D32" s="51"/>
      <c r="E32" s="51"/>
    </row>
    <row r="33" spans="1:5" x14ac:dyDescent="0.25">
      <c r="A33" s="53">
        <v>12020118</v>
      </c>
      <c r="B33" s="53" t="s">
        <v>367</v>
      </c>
      <c r="C33" s="51">
        <v>350000</v>
      </c>
      <c r="D33" s="51"/>
      <c r="E33" s="51">
        <v>350000</v>
      </c>
    </row>
    <row r="34" spans="1:5" x14ac:dyDescent="0.25">
      <c r="A34" s="53">
        <v>12020119</v>
      </c>
      <c r="B34" s="53" t="s">
        <v>368</v>
      </c>
      <c r="C34" s="51">
        <v>550000</v>
      </c>
      <c r="D34" s="51"/>
      <c r="E34" s="51"/>
    </row>
    <row r="35" spans="1:5" x14ac:dyDescent="0.25">
      <c r="A35" s="53">
        <v>12020120</v>
      </c>
      <c r="B35" s="53" t="s">
        <v>369</v>
      </c>
      <c r="C35" s="51">
        <v>210000</v>
      </c>
      <c r="D35" s="51">
        <v>746500</v>
      </c>
      <c r="E35" s="51">
        <v>800000</v>
      </c>
    </row>
    <row r="36" spans="1:5" hidden="1" x14ac:dyDescent="0.25">
      <c r="A36" s="53">
        <v>12020121</v>
      </c>
      <c r="B36" s="53" t="s">
        <v>370</v>
      </c>
      <c r="C36" s="51"/>
      <c r="D36" s="51"/>
      <c r="E36" s="51"/>
    </row>
    <row r="37" spans="1:5" x14ac:dyDescent="0.25">
      <c r="A37" s="53">
        <v>12020122</v>
      </c>
      <c r="B37" s="53" t="s">
        <v>371</v>
      </c>
      <c r="C37" s="51">
        <v>7000000</v>
      </c>
      <c r="D37" s="51">
        <v>13861095</v>
      </c>
      <c r="E37" s="51">
        <v>19500000</v>
      </c>
    </row>
    <row r="38" spans="1:5" x14ac:dyDescent="0.25">
      <c r="A38" s="53">
        <v>12020124</v>
      </c>
      <c r="B38" s="53" t="s">
        <v>372</v>
      </c>
      <c r="C38" s="51">
        <v>2700000</v>
      </c>
      <c r="D38" s="51">
        <v>1916220</v>
      </c>
      <c r="E38" s="51">
        <v>2700000</v>
      </c>
    </row>
    <row r="39" spans="1:5" x14ac:dyDescent="0.25">
      <c r="A39" s="53">
        <v>12020126</v>
      </c>
      <c r="B39" s="53" t="s">
        <v>373</v>
      </c>
      <c r="C39" s="51">
        <v>6500000</v>
      </c>
      <c r="D39" s="51">
        <v>0</v>
      </c>
      <c r="E39" s="51">
        <v>0</v>
      </c>
    </row>
    <row r="40" spans="1:5" hidden="1" x14ac:dyDescent="0.25">
      <c r="A40" s="53">
        <v>12020128</v>
      </c>
      <c r="B40" s="53" t="s">
        <v>374</v>
      </c>
      <c r="C40" s="51"/>
      <c r="D40" s="51"/>
      <c r="E40" s="51"/>
    </row>
    <row r="41" spans="1:5" hidden="1" x14ac:dyDescent="0.25">
      <c r="A41" s="53">
        <v>12020129</v>
      </c>
      <c r="B41" s="53" t="s">
        <v>375</v>
      </c>
      <c r="C41" s="51"/>
      <c r="D41" s="51"/>
      <c r="E41" s="51"/>
    </row>
    <row r="42" spans="1:5" hidden="1" x14ac:dyDescent="0.25">
      <c r="A42" s="53">
        <v>12020130</v>
      </c>
      <c r="B42" s="53" t="s">
        <v>376</v>
      </c>
      <c r="C42" s="51"/>
      <c r="D42" s="51"/>
      <c r="E42" s="51"/>
    </row>
    <row r="43" spans="1:5" hidden="1" x14ac:dyDescent="0.25">
      <c r="A43" s="53">
        <v>12020132</v>
      </c>
      <c r="B43" s="53" t="s">
        <v>377</v>
      </c>
      <c r="C43" s="51"/>
      <c r="D43" s="51"/>
      <c r="E43" s="51"/>
    </row>
    <row r="44" spans="1:5" hidden="1" x14ac:dyDescent="0.25">
      <c r="A44" s="53">
        <v>12020134</v>
      </c>
      <c r="B44" s="53" t="s">
        <v>378</v>
      </c>
      <c r="C44" s="51"/>
      <c r="D44" s="51"/>
      <c r="E44" s="51"/>
    </row>
    <row r="45" spans="1:5" hidden="1" x14ac:dyDescent="0.25">
      <c r="A45" s="53">
        <v>12020135</v>
      </c>
      <c r="B45" s="53" t="s">
        <v>379</v>
      </c>
      <c r="C45" s="51"/>
      <c r="D45" s="51"/>
      <c r="E45" s="51"/>
    </row>
    <row r="46" spans="1:5" hidden="1" x14ac:dyDescent="0.25">
      <c r="A46" s="53">
        <v>12020136</v>
      </c>
      <c r="B46" s="53" t="s">
        <v>380</v>
      </c>
      <c r="C46" s="51"/>
      <c r="D46" s="51"/>
      <c r="E46" s="51"/>
    </row>
    <row r="47" spans="1:5" x14ac:dyDescent="0.25">
      <c r="A47" s="53">
        <v>12020137</v>
      </c>
      <c r="B47" s="53" t="s">
        <v>381</v>
      </c>
      <c r="C47" s="51">
        <v>1369000</v>
      </c>
      <c r="D47" s="51">
        <v>7205300</v>
      </c>
      <c r="E47" s="51">
        <v>14879000</v>
      </c>
    </row>
    <row r="48" spans="1:5" hidden="1" x14ac:dyDescent="0.25">
      <c r="A48" s="53">
        <v>12020138</v>
      </c>
      <c r="B48" s="53" t="s">
        <v>382</v>
      </c>
      <c r="C48" s="51"/>
      <c r="D48" s="51"/>
      <c r="E48" s="51"/>
    </row>
    <row r="49" spans="1:5" hidden="1" x14ac:dyDescent="0.25">
      <c r="A49" s="53">
        <v>12020141</v>
      </c>
      <c r="B49" s="53" t="s">
        <v>383</v>
      </c>
      <c r="C49" s="51"/>
      <c r="D49" s="51"/>
      <c r="E49" s="51"/>
    </row>
    <row r="50" spans="1:5" hidden="1" x14ac:dyDescent="0.25">
      <c r="A50" s="53">
        <v>12020142</v>
      </c>
      <c r="B50" s="53" t="s">
        <v>384</v>
      </c>
      <c r="C50" s="51"/>
      <c r="D50" s="51"/>
      <c r="E50" s="51"/>
    </row>
    <row r="51" spans="1:5" hidden="1" x14ac:dyDescent="0.25">
      <c r="A51" s="53">
        <v>12020143</v>
      </c>
      <c r="B51" s="53" t="s">
        <v>385</v>
      </c>
      <c r="C51" s="51"/>
      <c r="D51" s="51"/>
      <c r="E51" s="51"/>
    </row>
    <row r="52" spans="1:5" hidden="1" x14ac:dyDescent="0.25">
      <c r="A52" s="53">
        <v>12020145</v>
      </c>
      <c r="B52" s="53" t="s">
        <v>386</v>
      </c>
      <c r="C52" s="51"/>
      <c r="D52" s="51"/>
      <c r="E52" s="51"/>
    </row>
    <row r="53" spans="1:5" s="1" customFormat="1" x14ac:dyDescent="0.25">
      <c r="A53" s="14">
        <v>12020400</v>
      </c>
      <c r="B53" s="14" t="s">
        <v>387</v>
      </c>
      <c r="C53" s="11">
        <f>SUM(C54:C81)</f>
        <v>178215000</v>
      </c>
      <c r="D53" s="11">
        <f>SUM(D54:D81)</f>
        <v>96246404.5</v>
      </c>
      <c r="E53" s="11">
        <f>SUM(E54:E81)</f>
        <v>190105000</v>
      </c>
    </row>
    <row r="54" spans="1:5" hidden="1" x14ac:dyDescent="0.25">
      <c r="A54" s="53">
        <v>12020409</v>
      </c>
      <c r="B54" s="53" t="s">
        <v>388</v>
      </c>
      <c r="C54" s="51"/>
      <c r="D54" s="51"/>
      <c r="E54" s="51"/>
    </row>
    <row r="55" spans="1:5" x14ac:dyDescent="0.25">
      <c r="A55" s="53">
        <v>12020417</v>
      </c>
      <c r="B55" s="53" t="s">
        <v>389</v>
      </c>
      <c r="C55" s="51">
        <v>0</v>
      </c>
      <c r="D55" s="51"/>
      <c r="E55" s="51">
        <v>500000</v>
      </c>
    </row>
    <row r="56" spans="1:5" x14ac:dyDescent="0.25">
      <c r="A56" s="53">
        <v>12020419</v>
      </c>
      <c r="B56" s="53" t="s">
        <v>390</v>
      </c>
      <c r="C56" s="51">
        <v>300000</v>
      </c>
      <c r="D56" s="51"/>
      <c r="E56" s="51"/>
    </row>
    <row r="57" spans="1:5" hidden="1" x14ac:dyDescent="0.25">
      <c r="A57" s="53">
        <v>12020427</v>
      </c>
      <c r="B57" s="53" t="s">
        <v>391</v>
      </c>
      <c r="C57" s="51"/>
      <c r="D57" s="51"/>
      <c r="E57" s="51"/>
    </row>
    <row r="58" spans="1:5" hidden="1" x14ac:dyDescent="0.25">
      <c r="A58" s="53">
        <v>12020428</v>
      </c>
      <c r="B58" s="53" t="s">
        <v>392</v>
      </c>
      <c r="C58" s="51"/>
      <c r="D58" s="51"/>
      <c r="E58" s="51"/>
    </row>
    <row r="59" spans="1:5" hidden="1" x14ac:dyDescent="0.25">
      <c r="A59" s="53">
        <v>12020430</v>
      </c>
      <c r="B59" s="53" t="s">
        <v>393</v>
      </c>
      <c r="C59" s="51"/>
      <c r="D59" s="51"/>
      <c r="E59" s="51"/>
    </row>
    <row r="60" spans="1:5" hidden="1" x14ac:dyDescent="0.25">
      <c r="A60" s="53">
        <v>12020436</v>
      </c>
      <c r="B60" s="53" t="s">
        <v>394</v>
      </c>
      <c r="C60" s="51"/>
      <c r="D60" s="51"/>
      <c r="E60" s="51"/>
    </row>
    <row r="61" spans="1:5" hidden="1" x14ac:dyDescent="0.25">
      <c r="A61" s="53">
        <v>12020438</v>
      </c>
      <c r="B61" s="53" t="s">
        <v>395</v>
      </c>
      <c r="C61" s="51"/>
      <c r="D61" s="51"/>
      <c r="E61" s="51"/>
    </row>
    <row r="62" spans="1:5" hidden="1" x14ac:dyDescent="0.25">
      <c r="A62" s="53">
        <v>12020441</v>
      </c>
      <c r="B62" s="53" t="s">
        <v>396</v>
      </c>
      <c r="C62" s="51"/>
      <c r="D62" s="51"/>
      <c r="E62" s="51"/>
    </row>
    <row r="63" spans="1:5" hidden="1" x14ac:dyDescent="0.25">
      <c r="A63" s="53">
        <v>12020442</v>
      </c>
      <c r="B63" s="53" t="s">
        <v>397</v>
      </c>
      <c r="C63" s="51"/>
      <c r="D63" s="51"/>
      <c r="E63" s="51"/>
    </row>
    <row r="64" spans="1:5" x14ac:dyDescent="0.25">
      <c r="A64" s="53">
        <v>12020443</v>
      </c>
      <c r="B64" s="53" t="s">
        <v>398</v>
      </c>
      <c r="C64" s="51">
        <v>55000</v>
      </c>
      <c r="D64" s="51"/>
      <c r="E64" s="51">
        <v>55000</v>
      </c>
    </row>
    <row r="65" spans="1:5" x14ac:dyDescent="0.25">
      <c r="A65" s="53">
        <v>12020445</v>
      </c>
      <c r="B65" s="53" t="s">
        <v>399</v>
      </c>
      <c r="C65" s="51">
        <v>400000</v>
      </c>
      <c r="D65" s="51">
        <v>215000</v>
      </c>
      <c r="E65" s="51">
        <v>400000</v>
      </c>
    </row>
    <row r="66" spans="1:5" hidden="1" x14ac:dyDescent="0.25">
      <c r="A66" s="53">
        <v>12020446</v>
      </c>
      <c r="B66" s="53" t="s">
        <v>400</v>
      </c>
      <c r="C66" s="51"/>
      <c r="D66" s="51"/>
      <c r="E66" s="51"/>
    </row>
    <row r="67" spans="1:5" x14ac:dyDescent="0.25">
      <c r="A67" s="53">
        <v>12020447</v>
      </c>
      <c r="B67" s="53" t="s">
        <v>401</v>
      </c>
      <c r="C67" s="51">
        <v>920000</v>
      </c>
      <c r="D67" s="51"/>
      <c r="E67" s="51"/>
    </row>
    <row r="68" spans="1:5" hidden="1" x14ac:dyDescent="0.25">
      <c r="A68" s="53">
        <v>12020448</v>
      </c>
      <c r="B68" s="53" t="s">
        <v>402</v>
      </c>
      <c r="C68" s="51"/>
      <c r="D68" s="51"/>
      <c r="E68" s="51"/>
    </row>
    <row r="69" spans="1:5" x14ac:dyDescent="0.25">
      <c r="A69" s="53">
        <v>12020449</v>
      </c>
      <c r="B69" s="53" t="s">
        <v>403</v>
      </c>
      <c r="C69" s="51">
        <v>136560000</v>
      </c>
      <c r="D69" s="51">
        <v>62264405</v>
      </c>
      <c r="E69" s="51">
        <v>132000000</v>
      </c>
    </row>
    <row r="70" spans="1:5" hidden="1" x14ac:dyDescent="0.25">
      <c r="A70" s="53">
        <v>12020450</v>
      </c>
      <c r="B70" s="53" t="s">
        <v>404</v>
      </c>
      <c r="C70" s="51"/>
      <c r="D70" s="51"/>
      <c r="E70" s="51"/>
    </row>
    <row r="71" spans="1:5" x14ac:dyDescent="0.25">
      <c r="A71" s="53">
        <v>12020451</v>
      </c>
      <c r="B71" s="53" t="s">
        <v>405</v>
      </c>
      <c r="C71" s="51">
        <v>150000</v>
      </c>
      <c r="D71" s="51">
        <v>92050</v>
      </c>
      <c r="E71" s="51">
        <v>150000</v>
      </c>
    </row>
    <row r="72" spans="1:5" hidden="1" x14ac:dyDescent="0.25">
      <c r="A72" s="53">
        <v>12020453</v>
      </c>
      <c r="B72" s="53" t="s">
        <v>406</v>
      </c>
      <c r="C72" s="51"/>
      <c r="D72" s="51"/>
      <c r="E72" s="51"/>
    </row>
    <row r="73" spans="1:5" x14ac:dyDescent="0.25">
      <c r="A73" s="53">
        <v>12020454</v>
      </c>
      <c r="B73" s="53" t="s">
        <v>786</v>
      </c>
      <c r="C73" s="51">
        <v>6000000</v>
      </c>
      <c r="D73" s="51">
        <v>9394500</v>
      </c>
      <c r="E73" s="51">
        <v>15000000</v>
      </c>
    </row>
    <row r="74" spans="1:5" x14ac:dyDescent="0.25">
      <c r="A74" s="53">
        <v>12020459</v>
      </c>
      <c r="B74" s="53" t="s">
        <v>787</v>
      </c>
      <c r="C74" s="51">
        <v>330000</v>
      </c>
      <c r="D74" s="51"/>
      <c r="E74" s="51"/>
    </row>
    <row r="75" spans="1:5" hidden="1" x14ac:dyDescent="0.25">
      <c r="A75" s="53">
        <v>12020460</v>
      </c>
      <c r="B75" s="53" t="s">
        <v>788</v>
      </c>
      <c r="C75" s="51"/>
      <c r="D75" s="51"/>
      <c r="E75" s="51"/>
    </row>
    <row r="76" spans="1:5" hidden="1" x14ac:dyDescent="0.25">
      <c r="A76" s="53">
        <v>12020463</v>
      </c>
      <c r="B76" s="53" t="s">
        <v>407</v>
      </c>
      <c r="C76" s="51"/>
      <c r="D76" s="51"/>
      <c r="E76" s="51"/>
    </row>
    <row r="77" spans="1:5" hidden="1" x14ac:dyDescent="0.25">
      <c r="A77" s="53">
        <v>12020464</v>
      </c>
      <c r="B77" s="53" t="s">
        <v>408</v>
      </c>
      <c r="C77" s="51"/>
      <c r="D77" s="51"/>
      <c r="E77" s="51"/>
    </row>
    <row r="78" spans="1:5" hidden="1" x14ac:dyDescent="0.25">
      <c r="A78" s="53">
        <v>12020465</v>
      </c>
      <c r="B78" s="53" t="s">
        <v>409</v>
      </c>
      <c r="C78" s="51"/>
      <c r="D78" s="51"/>
      <c r="E78" s="51"/>
    </row>
    <row r="79" spans="1:5" x14ac:dyDescent="0.25">
      <c r="A79" s="53">
        <v>12020466</v>
      </c>
      <c r="B79" s="53" t="s">
        <v>410</v>
      </c>
      <c r="C79" s="51">
        <v>3500000</v>
      </c>
      <c r="D79" s="51">
        <v>240000</v>
      </c>
      <c r="E79" s="51">
        <v>2000000</v>
      </c>
    </row>
    <row r="80" spans="1:5" hidden="1" x14ac:dyDescent="0.25">
      <c r="A80" s="53">
        <v>12020470</v>
      </c>
      <c r="B80" s="53" t="s">
        <v>411</v>
      </c>
      <c r="C80" s="51"/>
      <c r="D80" s="51"/>
      <c r="E80" s="51"/>
    </row>
    <row r="81" spans="1:5" x14ac:dyDescent="0.25">
      <c r="A81" s="53">
        <v>12020480</v>
      </c>
      <c r="B81" s="53" t="s">
        <v>412</v>
      </c>
      <c r="C81" s="51">
        <v>30000000</v>
      </c>
      <c r="D81" s="51">
        <v>24040449.5</v>
      </c>
      <c r="E81" s="51">
        <v>40000000</v>
      </c>
    </row>
    <row r="82" spans="1:5" s="1" customFormat="1" x14ac:dyDescent="0.25">
      <c r="A82" s="14">
        <v>12020500</v>
      </c>
      <c r="B82" s="14" t="s">
        <v>413</v>
      </c>
      <c r="C82" s="11">
        <f>C83</f>
        <v>0</v>
      </c>
      <c r="D82" s="11">
        <f t="shared" ref="D82:E82" si="9">D83</f>
        <v>0</v>
      </c>
      <c r="E82" s="11">
        <f t="shared" si="9"/>
        <v>0</v>
      </c>
    </row>
    <row r="83" spans="1:5" hidden="1" x14ac:dyDescent="0.25">
      <c r="A83" s="53">
        <v>12020501</v>
      </c>
      <c r="B83" s="53" t="s">
        <v>414</v>
      </c>
      <c r="C83" s="51"/>
      <c r="D83" s="51"/>
      <c r="E83" s="51"/>
    </row>
    <row r="84" spans="1:5" s="1" customFormat="1" x14ac:dyDescent="0.25">
      <c r="A84" s="14">
        <v>12020600</v>
      </c>
      <c r="B84" s="14" t="s">
        <v>415</v>
      </c>
      <c r="C84" s="11">
        <f>SUM(C85:C97)</f>
        <v>15110722</v>
      </c>
      <c r="D84" s="11">
        <f t="shared" ref="D84:E84" si="10">SUM(D85:D97)</f>
        <v>4890000</v>
      </c>
      <c r="E84" s="11">
        <f t="shared" si="10"/>
        <v>8110722</v>
      </c>
    </row>
    <row r="85" spans="1:5" hidden="1" x14ac:dyDescent="0.25">
      <c r="A85" s="53">
        <v>12020601</v>
      </c>
      <c r="B85" s="53" t="s">
        <v>416</v>
      </c>
      <c r="C85" s="51"/>
      <c r="D85" s="51"/>
      <c r="E85" s="51"/>
    </row>
    <row r="86" spans="1:5" hidden="1" x14ac:dyDescent="0.25">
      <c r="A86" s="53">
        <v>12020602</v>
      </c>
      <c r="B86" s="53" t="s">
        <v>417</v>
      </c>
      <c r="C86" s="51"/>
      <c r="D86" s="51"/>
      <c r="E86" s="51"/>
    </row>
    <row r="87" spans="1:5" hidden="1" x14ac:dyDescent="0.25">
      <c r="A87" s="53">
        <v>12020603</v>
      </c>
      <c r="B87" s="53" t="s">
        <v>418</v>
      </c>
      <c r="C87" s="51"/>
      <c r="D87" s="51"/>
      <c r="E87" s="51"/>
    </row>
    <row r="88" spans="1:5" x14ac:dyDescent="0.25">
      <c r="A88" s="53">
        <v>12020604</v>
      </c>
      <c r="B88" s="53" t="s">
        <v>419</v>
      </c>
      <c r="C88" s="51">
        <v>2000000</v>
      </c>
      <c r="D88" s="51">
        <v>1800000</v>
      </c>
      <c r="E88" s="51">
        <v>3000000</v>
      </c>
    </row>
    <row r="89" spans="1:5" hidden="1" x14ac:dyDescent="0.25">
      <c r="A89" s="53">
        <v>12020608</v>
      </c>
      <c r="B89" s="53" t="s">
        <v>420</v>
      </c>
      <c r="C89" s="51"/>
      <c r="D89" s="51"/>
      <c r="E89" s="51"/>
    </row>
    <row r="90" spans="1:5" hidden="1" x14ac:dyDescent="0.25">
      <c r="A90" s="53">
        <v>12020609</v>
      </c>
      <c r="B90" s="53" t="s">
        <v>421</v>
      </c>
      <c r="C90" s="51"/>
      <c r="D90" s="51"/>
      <c r="E90" s="51"/>
    </row>
    <row r="91" spans="1:5" hidden="1" x14ac:dyDescent="0.25">
      <c r="A91" s="53">
        <v>12020611</v>
      </c>
      <c r="B91" s="53" t="s">
        <v>789</v>
      </c>
      <c r="C91" s="51"/>
      <c r="D91" s="51"/>
      <c r="E91" s="51"/>
    </row>
    <row r="92" spans="1:5" ht="27.6" x14ac:dyDescent="0.25">
      <c r="A92" s="53">
        <v>12020612</v>
      </c>
      <c r="B92" s="53" t="s">
        <v>422</v>
      </c>
      <c r="C92" s="51">
        <v>0</v>
      </c>
      <c r="D92" s="51"/>
      <c r="E92" s="51"/>
    </row>
    <row r="93" spans="1:5" x14ac:dyDescent="0.25">
      <c r="A93" s="53">
        <v>12020614</v>
      </c>
      <c r="B93" s="53" t="s">
        <v>423</v>
      </c>
      <c r="C93" s="51">
        <v>13110722</v>
      </c>
      <c r="D93" s="51">
        <v>3090000</v>
      </c>
      <c r="E93" s="51">
        <v>5110722</v>
      </c>
    </row>
    <row r="94" spans="1:5" hidden="1" x14ac:dyDescent="0.25">
      <c r="A94" s="53">
        <v>12020615</v>
      </c>
      <c r="B94" s="53" t="s">
        <v>424</v>
      </c>
      <c r="C94" s="51"/>
      <c r="D94" s="51"/>
      <c r="E94" s="51"/>
    </row>
    <row r="95" spans="1:5" hidden="1" x14ac:dyDescent="0.25">
      <c r="A95" s="53">
        <v>12020616</v>
      </c>
      <c r="B95" s="53" t="s">
        <v>425</v>
      </c>
      <c r="C95" s="51"/>
      <c r="D95" s="51"/>
      <c r="E95" s="51"/>
    </row>
    <row r="96" spans="1:5" hidden="1" x14ac:dyDescent="0.25">
      <c r="A96" s="53">
        <v>12020617</v>
      </c>
      <c r="B96" s="53" t="s">
        <v>426</v>
      </c>
      <c r="C96" s="51"/>
      <c r="D96" s="51"/>
      <c r="E96" s="51"/>
    </row>
    <row r="97" spans="1:5" hidden="1" x14ac:dyDescent="0.25">
      <c r="A97" s="53">
        <v>12020618</v>
      </c>
      <c r="B97" s="53" t="s">
        <v>427</v>
      </c>
      <c r="C97" s="51"/>
      <c r="D97" s="51"/>
      <c r="E97" s="51"/>
    </row>
    <row r="98" spans="1:5" s="1" customFormat="1" x14ac:dyDescent="0.25">
      <c r="A98" s="14">
        <v>12020700</v>
      </c>
      <c r="B98" s="14" t="s">
        <v>428</v>
      </c>
      <c r="C98" s="11">
        <f>SUM(C99:C107)</f>
        <v>10000000</v>
      </c>
      <c r="D98" s="11">
        <f t="shared" ref="D98:E98" si="11">SUM(D99:D107)</f>
        <v>0</v>
      </c>
      <c r="E98" s="11">
        <f t="shared" si="11"/>
        <v>11500000</v>
      </c>
    </row>
    <row r="99" spans="1:5" hidden="1" x14ac:dyDescent="0.25">
      <c r="A99" s="53">
        <v>12020701</v>
      </c>
      <c r="B99" s="53" t="s">
        <v>429</v>
      </c>
      <c r="C99" s="51"/>
      <c r="D99" s="51"/>
      <c r="E99" s="51"/>
    </row>
    <row r="100" spans="1:5" hidden="1" x14ac:dyDescent="0.25">
      <c r="A100" s="53">
        <v>12020702</v>
      </c>
      <c r="B100" s="53" t="s">
        <v>430</v>
      </c>
      <c r="C100" s="51"/>
      <c r="D100" s="51"/>
      <c r="E100" s="51"/>
    </row>
    <row r="101" spans="1:5" x14ac:dyDescent="0.25">
      <c r="A101" s="53">
        <v>12020703</v>
      </c>
      <c r="B101" s="53" t="s">
        <v>431</v>
      </c>
      <c r="C101" s="51">
        <v>10000000</v>
      </c>
      <c r="D101" s="51">
        <v>0</v>
      </c>
      <c r="E101" s="51">
        <v>11500000</v>
      </c>
    </row>
    <row r="102" spans="1:5" hidden="1" x14ac:dyDescent="0.25">
      <c r="A102" s="53">
        <v>12020704</v>
      </c>
      <c r="B102" s="53" t="s">
        <v>432</v>
      </c>
      <c r="C102" s="51"/>
      <c r="D102" s="51"/>
      <c r="E102" s="51"/>
    </row>
    <row r="103" spans="1:5" hidden="1" x14ac:dyDescent="0.25">
      <c r="A103" s="53">
        <v>12020705</v>
      </c>
      <c r="B103" s="53" t="s">
        <v>433</v>
      </c>
      <c r="C103" s="51"/>
      <c r="D103" s="51"/>
      <c r="E103" s="51"/>
    </row>
    <row r="104" spans="1:5" hidden="1" x14ac:dyDescent="0.25">
      <c r="A104" s="53">
        <v>12020707</v>
      </c>
      <c r="B104" s="53" t="s">
        <v>434</v>
      </c>
      <c r="C104" s="51"/>
      <c r="D104" s="51"/>
      <c r="E104" s="51"/>
    </row>
    <row r="105" spans="1:5" hidden="1" x14ac:dyDescent="0.25">
      <c r="A105" s="53">
        <v>12020708</v>
      </c>
      <c r="B105" s="53" t="s">
        <v>435</v>
      </c>
      <c r="C105" s="51"/>
      <c r="D105" s="51"/>
      <c r="E105" s="51"/>
    </row>
    <row r="106" spans="1:5" hidden="1" x14ac:dyDescent="0.25">
      <c r="A106" s="53">
        <v>12020709</v>
      </c>
      <c r="B106" s="53" t="s">
        <v>436</v>
      </c>
      <c r="C106" s="51"/>
      <c r="D106" s="51"/>
      <c r="E106" s="51"/>
    </row>
    <row r="107" spans="1:5" hidden="1" x14ac:dyDescent="0.25">
      <c r="A107" s="53">
        <v>12020711</v>
      </c>
      <c r="B107" s="53" t="s">
        <v>437</v>
      </c>
      <c r="C107" s="51"/>
      <c r="D107" s="51"/>
      <c r="E107" s="51"/>
    </row>
    <row r="108" spans="1:5" s="1" customFormat="1" x14ac:dyDescent="0.25">
      <c r="A108" s="14">
        <v>12020800</v>
      </c>
      <c r="B108" s="14" t="s">
        <v>438</v>
      </c>
      <c r="C108" s="11">
        <f>SUM(C109:C111)</f>
        <v>400000</v>
      </c>
      <c r="D108" s="11">
        <f t="shared" ref="D108:E108" si="12">SUM(D109:D111)</f>
        <v>0</v>
      </c>
      <c r="E108" s="11">
        <f t="shared" si="12"/>
        <v>0</v>
      </c>
    </row>
    <row r="109" spans="1:5" hidden="1" x14ac:dyDescent="0.25">
      <c r="A109" s="53">
        <v>12020801</v>
      </c>
      <c r="B109" s="53" t="s">
        <v>439</v>
      </c>
      <c r="C109" s="51"/>
      <c r="D109" s="51"/>
      <c r="E109" s="51"/>
    </row>
    <row r="110" spans="1:5" x14ac:dyDescent="0.25">
      <c r="A110" s="53">
        <v>12020803</v>
      </c>
      <c r="B110" s="53" t="s">
        <v>440</v>
      </c>
      <c r="C110" s="51">
        <v>400000</v>
      </c>
      <c r="D110" s="51">
        <v>0</v>
      </c>
      <c r="E110" s="51">
        <v>0</v>
      </c>
    </row>
    <row r="111" spans="1:5" hidden="1" x14ac:dyDescent="0.25">
      <c r="A111" s="53">
        <v>12020804</v>
      </c>
      <c r="B111" s="53" t="s">
        <v>441</v>
      </c>
      <c r="C111" s="51"/>
      <c r="D111" s="51"/>
      <c r="E111" s="51"/>
    </row>
    <row r="112" spans="1:5" s="1" customFormat="1" x14ac:dyDescent="0.25">
      <c r="A112" s="14">
        <v>12020900</v>
      </c>
      <c r="B112" s="14" t="s">
        <v>442</v>
      </c>
      <c r="C112" s="11">
        <f>C113</f>
        <v>50000</v>
      </c>
      <c r="D112" s="11">
        <f t="shared" ref="D112:E112" si="13">D113</f>
        <v>0</v>
      </c>
      <c r="E112" s="11">
        <f t="shared" si="13"/>
        <v>0</v>
      </c>
    </row>
    <row r="113" spans="1:5" x14ac:dyDescent="0.25">
      <c r="A113" s="53">
        <v>12020901</v>
      </c>
      <c r="B113" s="53" t="s">
        <v>443</v>
      </c>
      <c r="C113" s="51">
        <v>50000</v>
      </c>
      <c r="D113" s="51">
        <v>0</v>
      </c>
      <c r="E113" s="51">
        <v>0</v>
      </c>
    </row>
    <row r="114" spans="1:5" s="1" customFormat="1" x14ac:dyDescent="0.25">
      <c r="A114" s="14">
        <v>12021000</v>
      </c>
      <c r="B114" s="14" t="s">
        <v>444</v>
      </c>
      <c r="C114" s="11">
        <f>C115</f>
        <v>0</v>
      </c>
      <c r="D114" s="11">
        <f t="shared" ref="D114:E114" si="14">D115</f>
        <v>0</v>
      </c>
      <c r="E114" s="11">
        <f t="shared" si="14"/>
        <v>0</v>
      </c>
    </row>
    <row r="115" spans="1:5" hidden="1" x14ac:dyDescent="0.25">
      <c r="A115" s="53">
        <v>12021004</v>
      </c>
      <c r="B115" s="53" t="s">
        <v>445</v>
      </c>
      <c r="C115" s="51"/>
      <c r="D115" s="51"/>
      <c r="E115" s="51"/>
    </row>
    <row r="116" spans="1:5" s="1" customFormat="1" x14ac:dyDescent="0.25">
      <c r="A116" s="14">
        <v>12021100</v>
      </c>
      <c r="B116" s="14" t="s">
        <v>446</v>
      </c>
      <c r="C116" s="11">
        <f>SUM(C117:C118)</f>
        <v>15000000</v>
      </c>
      <c r="D116" s="11">
        <f t="shared" ref="D116:E116" si="15">SUM(D117:D118)</f>
        <v>0</v>
      </c>
      <c r="E116" s="11">
        <f t="shared" si="15"/>
        <v>0</v>
      </c>
    </row>
    <row r="117" spans="1:5" x14ac:dyDescent="0.25">
      <c r="A117" s="53">
        <v>12021102</v>
      </c>
      <c r="B117" s="53" t="s">
        <v>447</v>
      </c>
      <c r="C117" s="51">
        <v>15000000</v>
      </c>
      <c r="D117" s="51">
        <v>0</v>
      </c>
      <c r="E117" s="51">
        <v>0</v>
      </c>
    </row>
    <row r="118" spans="1:5" hidden="1" x14ac:dyDescent="0.25">
      <c r="A118" s="53">
        <v>12021103</v>
      </c>
      <c r="B118" s="53" t="s">
        <v>448</v>
      </c>
      <c r="C118" s="51"/>
      <c r="D118" s="51"/>
      <c r="E118" s="51"/>
    </row>
    <row r="119" spans="1:5" s="1" customFormat="1" x14ac:dyDescent="0.25">
      <c r="A119" s="14">
        <v>12021200</v>
      </c>
      <c r="B119" s="14" t="s">
        <v>449</v>
      </c>
      <c r="C119" s="11">
        <f>C120</f>
        <v>0</v>
      </c>
      <c r="D119" s="11">
        <f t="shared" ref="D119:E119" si="16">D120</f>
        <v>0</v>
      </c>
      <c r="E119" s="11">
        <f t="shared" si="16"/>
        <v>0</v>
      </c>
    </row>
    <row r="120" spans="1:5" hidden="1" x14ac:dyDescent="0.25">
      <c r="A120" s="53">
        <v>12021210</v>
      </c>
      <c r="B120" s="53" t="s">
        <v>450</v>
      </c>
      <c r="C120" s="51"/>
      <c r="D120" s="51"/>
      <c r="E120" s="51"/>
    </row>
    <row r="121" spans="1:5" s="1" customFormat="1" x14ac:dyDescent="0.25">
      <c r="A121" s="14">
        <v>13000000</v>
      </c>
      <c r="B121" s="14" t="s">
        <v>451</v>
      </c>
      <c r="C121" s="11">
        <f>C122+C128</f>
        <v>0</v>
      </c>
      <c r="D121" s="16">
        <f t="shared" ref="D121:E121" si="17">D122+D128</f>
        <v>0</v>
      </c>
      <c r="E121" s="16">
        <f t="shared" si="17"/>
        <v>0</v>
      </c>
    </row>
    <row r="122" spans="1:5" s="1" customFormat="1" x14ac:dyDescent="0.25">
      <c r="A122" s="14">
        <v>13010000</v>
      </c>
      <c r="B122" s="14" t="s">
        <v>452</v>
      </c>
      <c r="C122" s="11">
        <f>C123+C126</f>
        <v>0</v>
      </c>
      <c r="D122" s="16">
        <f t="shared" ref="D122:E122" si="18">D123+D126</f>
        <v>0</v>
      </c>
      <c r="E122" s="16">
        <f t="shared" si="18"/>
        <v>0</v>
      </c>
    </row>
    <row r="123" spans="1:5" s="1" customFormat="1" x14ac:dyDescent="0.25">
      <c r="A123" s="14">
        <v>13010100</v>
      </c>
      <c r="B123" s="14" t="s">
        <v>453</v>
      </c>
      <c r="C123" s="11">
        <f>SUM(C124:C125)</f>
        <v>0</v>
      </c>
      <c r="D123" s="11">
        <f t="shared" ref="D123:E123" si="19">SUM(D124:D125)</f>
        <v>0</v>
      </c>
      <c r="E123" s="11">
        <f t="shared" si="19"/>
        <v>0</v>
      </c>
    </row>
    <row r="124" spans="1:5" hidden="1" x14ac:dyDescent="0.25">
      <c r="A124" s="53">
        <v>13010101</v>
      </c>
      <c r="B124" s="53" t="s">
        <v>454</v>
      </c>
      <c r="C124" s="51"/>
      <c r="D124" s="51"/>
      <c r="E124" s="51"/>
    </row>
    <row r="125" spans="1:5" hidden="1" x14ac:dyDescent="0.25">
      <c r="A125" s="53">
        <v>13010102</v>
      </c>
      <c r="B125" s="53" t="s">
        <v>455</v>
      </c>
      <c r="C125" s="51"/>
      <c r="D125" s="51"/>
      <c r="E125" s="51"/>
    </row>
    <row r="126" spans="1:5" s="1" customFormat="1" x14ac:dyDescent="0.25">
      <c r="A126" s="14">
        <v>13010200</v>
      </c>
      <c r="B126" s="14" t="s">
        <v>456</v>
      </c>
      <c r="C126" s="11">
        <f>C127</f>
        <v>0</v>
      </c>
      <c r="D126" s="11">
        <f t="shared" ref="D126:E126" si="20">D127</f>
        <v>0</v>
      </c>
      <c r="E126" s="11">
        <f t="shared" si="20"/>
        <v>0</v>
      </c>
    </row>
    <row r="127" spans="1:5" hidden="1" x14ac:dyDescent="0.25">
      <c r="A127" s="53">
        <v>13010202</v>
      </c>
      <c r="B127" s="53" t="s">
        <v>457</v>
      </c>
      <c r="C127" s="51"/>
      <c r="D127" s="51"/>
      <c r="E127" s="51"/>
    </row>
    <row r="128" spans="1:5" s="1" customFormat="1" x14ac:dyDescent="0.25">
      <c r="A128" s="14">
        <v>13020000</v>
      </c>
      <c r="B128" s="14" t="s">
        <v>782</v>
      </c>
      <c r="C128" s="11">
        <f>C129</f>
        <v>0</v>
      </c>
      <c r="D128" s="11">
        <f t="shared" ref="D128:E131" si="21">D129</f>
        <v>0</v>
      </c>
      <c r="E128" s="11">
        <f t="shared" si="21"/>
        <v>0</v>
      </c>
    </row>
    <row r="129" spans="1:5" s="1" customFormat="1" x14ac:dyDescent="0.25">
      <c r="A129" s="14">
        <v>13020100</v>
      </c>
      <c r="B129" s="14" t="s">
        <v>458</v>
      </c>
      <c r="C129" s="11">
        <f>C130</f>
        <v>0</v>
      </c>
      <c r="D129" s="11">
        <f t="shared" si="21"/>
        <v>0</v>
      </c>
      <c r="E129" s="11">
        <f t="shared" si="21"/>
        <v>0</v>
      </c>
    </row>
    <row r="130" spans="1:5" hidden="1" x14ac:dyDescent="0.25">
      <c r="A130" s="53">
        <v>13020106</v>
      </c>
      <c r="B130" s="53" t="s">
        <v>459</v>
      </c>
      <c r="C130" s="51"/>
      <c r="D130" s="51"/>
      <c r="E130" s="51"/>
    </row>
    <row r="131" spans="1:5" s="1" customFormat="1" x14ac:dyDescent="0.25">
      <c r="A131" s="14">
        <v>14020100</v>
      </c>
      <c r="B131" s="14" t="s">
        <v>593</v>
      </c>
      <c r="C131" s="11">
        <f>C132</f>
        <v>0</v>
      </c>
      <c r="D131" s="11">
        <f t="shared" si="21"/>
        <v>0</v>
      </c>
      <c r="E131" s="11">
        <f t="shared" si="21"/>
        <v>0</v>
      </c>
    </row>
    <row r="132" spans="1:5" x14ac:dyDescent="0.25">
      <c r="A132" s="53">
        <v>14020106</v>
      </c>
      <c r="B132" s="53" t="s">
        <v>459</v>
      </c>
      <c r="C132" s="51">
        <v>0</v>
      </c>
      <c r="D132" s="51"/>
      <c r="E132" s="51"/>
    </row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JwUJM8GGAYv8+mVDYaEKx7/uK41iXTiTmOIWGxQ69ODJ5DpJImHulnwqQQWlm4rztJgA0ybNoBO0L1c3Vysnqg==" saltValue="8piENBr2RbHeQzaLs0fktw==" spinCount="100000" sheet="1" objects="1" scenarios="1" formatColumns="0" formatRows="0" selectLockedCells="1"/>
  <mergeCells count="2">
    <mergeCell ref="A1:E1"/>
    <mergeCell ref="A2:E2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  <rowBreaks count="1" manualBreakCount="1">
    <brk id="6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E300"/>
  <sheetViews>
    <sheetView view="pageBreakPreview" topLeftCell="A68" zoomScale="90" zoomScaleNormal="120" zoomScaleSheetLayoutView="90" workbookViewId="0">
      <selection activeCell="A3" sqref="A3"/>
    </sheetView>
  </sheetViews>
  <sheetFormatPr defaultColWidth="8.6640625" defaultRowHeight="15" x14ac:dyDescent="0.25"/>
  <cols>
    <col min="1" max="1" width="15" style="1" customWidth="1"/>
    <col min="2" max="2" width="52" style="1" bestFit="1" customWidth="1"/>
    <col min="3" max="5" width="25.6640625" style="1" bestFit="1" customWidth="1"/>
    <col min="6" max="16384" width="8.6640625" style="1"/>
  </cols>
  <sheetData>
    <row r="1" spans="1:5" x14ac:dyDescent="0.25">
      <c r="A1" s="74" t="s">
        <v>920</v>
      </c>
      <c r="B1" s="74"/>
      <c r="C1" s="74"/>
      <c r="D1" s="74"/>
      <c r="E1" s="74"/>
    </row>
    <row r="2" spans="1:5" x14ac:dyDescent="0.25">
      <c r="A2" s="75" t="s">
        <v>911</v>
      </c>
      <c r="B2" s="75"/>
      <c r="C2" s="75"/>
      <c r="D2" s="75"/>
      <c r="E2" s="75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111</v>
      </c>
      <c r="C4" s="50" t="s">
        <v>590</v>
      </c>
      <c r="D4" s="50" t="s">
        <v>591</v>
      </c>
      <c r="E4" s="50" t="s">
        <v>592</v>
      </c>
    </row>
    <row r="5" spans="1:5" x14ac:dyDescent="0.25">
      <c r="A5" s="6"/>
      <c r="B5" s="5" t="s">
        <v>2</v>
      </c>
      <c r="C5" s="11">
        <f>C6+C118</f>
        <v>7950229494.3269997</v>
      </c>
      <c r="D5" s="11">
        <f t="shared" ref="D5:E5" si="0">D6+D118</f>
        <v>4743629808.1000004</v>
      </c>
      <c r="E5" s="11">
        <f t="shared" si="0"/>
        <v>8869544625.2399998</v>
      </c>
    </row>
    <row r="6" spans="1:5" x14ac:dyDescent="0.25">
      <c r="A6" s="4">
        <v>2</v>
      </c>
      <c r="B6" s="5" t="s">
        <v>147</v>
      </c>
      <c r="C6" s="11">
        <f>C7+C25</f>
        <v>5257791602.3269997</v>
      </c>
      <c r="D6" s="11">
        <f>D7+D25</f>
        <v>3311424450.1999998</v>
      </c>
      <c r="E6" s="11">
        <f>E7+E25</f>
        <v>4677132934.2399998</v>
      </c>
    </row>
    <row r="7" spans="1:5" x14ac:dyDescent="0.25">
      <c r="A7" s="4">
        <v>21</v>
      </c>
      <c r="B7" s="5" t="s">
        <v>148</v>
      </c>
      <c r="C7" s="11">
        <f>C8+C13+C20</f>
        <v>3155368578.3299999</v>
      </c>
      <c r="D7" s="11">
        <f t="shared" ref="D7:E7" si="1">D8+D13+D20</f>
        <v>2718290052.75</v>
      </c>
      <c r="E7" s="11">
        <f t="shared" si="1"/>
        <v>3318303816.5599995</v>
      </c>
    </row>
    <row r="8" spans="1:5" x14ac:dyDescent="0.25">
      <c r="A8" s="4">
        <v>2101</v>
      </c>
      <c r="B8" s="5" t="s">
        <v>149</v>
      </c>
      <c r="C8" s="11">
        <f>C9</f>
        <v>2955368578.3299999</v>
      </c>
      <c r="D8" s="11">
        <f t="shared" ref="D8:E8" si="2">D9</f>
        <v>2718290052.75</v>
      </c>
      <c r="E8" s="11">
        <f t="shared" si="2"/>
        <v>2789737502.3400002</v>
      </c>
    </row>
    <row r="9" spans="1:5" x14ac:dyDescent="0.25">
      <c r="A9" s="4">
        <v>210101</v>
      </c>
      <c r="B9" s="5" t="s">
        <v>150</v>
      </c>
      <c r="C9" s="11">
        <f>SUM(C10:C12)</f>
        <v>2955368578.3299999</v>
      </c>
      <c r="D9" s="11">
        <f>SUM(D10:D12)</f>
        <v>2718290052.75</v>
      </c>
      <c r="E9" s="11">
        <f>SUM(E10:E12)</f>
        <v>2789737502.3400002</v>
      </c>
    </row>
    <row r="10" spans="1:5" x14ac:dyDescent="0.25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2877660683.3299999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2640552157.75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2711999607.3400002</v>
      </c>
    </row>
    <row r="11" spans="1:5" x14ac:dyDescent="0.25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25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77707895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77737895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77737895</v>
      </c>
    </row>
    <row r="13" spans="1:5" x14ac:dyDescent="0.25">
      <c r="A13" s="4">
        <v>2102</v>
      </c>
      <c r="B13" s="5" t="s">
        <v>153</v>
      </c>
      <c r="C13" s="11">
        <f>C14+C18</f>
        <v>0</v>
      </c>
      <c r="D13" s="11">
        <f>D14+D18</f>
        <v>0</v>
      </c>
      <c r="E13" s="11">
        <f>E14+E18</f>
        <v>0</v>
      </c>
    </row>
    <row r="14" spans="1:5" x14ac:dyDescent="0.25">
      <c r="A14" s="4">
        <v>210201</v>
      </c>
      <c r="B14" s="5" t="s">
        <v>154</v>
      </c>
      <c r="C14" s="11">
        <f>SUM(C15:C17)</f>
        <v>0</v>
      </c>
      <c r="D14" s="11">
        <f>SUM(D15:D17)</f>
        <v>0</v>
      </c>
      <c r="E14" s="11">
        <f>SUM(E15:E17)</f>
        <v>0</v>
      </c>
    </row>
    <row r="15" spans="1:5" x14ac:dyDescent="0.25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0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0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25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25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0</v>
      </c>
    </row>
    <row r="18" spans="1:5" x14ac:dyDescent="0.25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25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25">
      <c r="A20" s="4">
        <v>210301</v>
      </c>
      <c r="B20" s="5" t="s">
        <v>160</v>
      </c>
      <c r="C20" s="11">
        <f>SUM(C21:C23)</f>
        <v>200000000</v>
      </c>
      <c r="D20" s="11">
        <f>SUM(D21:D23)</f>
        <v>0</v>
      </c>
      <c r="E20" s="11">
        <f>SUM(E21:E23)</f>
        <v>528566314.21999931</v>
      </c>
    </row>
    <row r="21" spans="1:5" x14ac:dyDescent="0.25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200000000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0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25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0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0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301446314.21999931</v>
      </c>
    </row>
    <row r="23" spans="1:5" x14ac:dyDescent="0.25">
      <c r="A23" s="6">
        <v>21030104</v>
      </c>
      <c r="B23" s="7" t="s">
        <v>533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27120000</v>
      </c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>
        <v>22</v>
      </c>
      <c r="B25" s="5" t="s">
        <v>163</v>
      </c>
      <c r="C25" s="11">
        <f>C26+C103+C107+C112</f>
        <v>2102423023.997</v>
      </c>
      <c r="D25" s="11">
        <f t="shared" ref="D25:E25" si="4">D26+D103+D107+D112</f>
        <v>593134397.45000005</v>
      </c>
      <c r="E25" s="11">
        <f t="shared" si="4"/>
        <v>1358829117.6800001</v>
      </c>
    </row>
    <row r="26" spans="1:5" x14ac:dyDescent="0.25">
      <c r="A26" s="4">
        <v>2202</v>
      </c>
      <c r="B26" s="5" t="s">
        <v>164</v>
      </c>
      <c r="C26" s="11">
        <f>C27+C32+C40+C54+C63+C66+C72+C81+C85+C88</f>
        <v>1548700000</v>
      </c>
      <c r="D26" s="11">
        <f t="shared" ref="D26:E26" si="5">D27+D32+D40+D54+D63+D66+D72+D81+D85+D88</f>
        <v>395290210.84000003</v>
      </c>
      <c r="E26" s="11">
        <f t="shared" si="5"/>
        <v>807565000</v>
      </c>
    </row>
    <row r="27" spans="1:5" x14ac:dyDescent="0.25">
      <c r="A27" s="4">
        <v>220201</v>
      </c>
      <c r="B27" s="5" t="s">
        <v>165</v>
      </c>
      <c r="C27" s="11">
        <f>SUM(C28:C31)</f>
        <v>36500000</v>
      </c>
      <c r="D27" s="11">
        <f t="shared" ref="D27:E27" si="6">SUM(D28:D31)</f>
        <v>15732288</v>
      </c>
      <c r="E27" s="11">
        <f t="shared" si="6"/>
        <v>45500000</v>
      </c>
    </row>
    <row r="28" spans="1:5" x14ac:dyDescent="0.25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0</v>
      </c>
    </row>
    <row r="29" spans="1:5" x14ac:dyDescent="0.25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36500000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15732288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33000000</v>
      </c>
    </row>
    <row r="30" spans="1:5" ht="30" x14ac:dyDescent="0.25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0</v>
      </c>
    </row>
    <row r="31" spans="1:5" x14ac:dyDescent="0.25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12500000</v>
      </c>
    </row>
    <row r="32" spans="1:5" x14ac:dyDescent="0.25">
      <c r="A32" s="4">
        <v>220202</v>
      </c>
      <c r="B32" s="5" t="s">
        <v>170</v>
      </c>
      <c r="C32" s="11">
        <f>SUM(C33:C39)</f>
        <v>1000000</v>
      </c>
      <c r="D32" s="11">
        <f t="shared" ref="D32:E32" si="7">SUM(D33:D39)</f>
        <v>871000</v>
      </c>
      <c r="E32" s="11">
        <f t="shared" si="7"/>
        <v>1000000</v>
      </c>
    </row>
    <row r="33" spans="1:5" x14ac:dyDescent="0.25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1000000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871000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1000000</v>
      </c>
    </row>
    <row r="34" spans="1:5" x14ac:dyDescent="0.25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25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25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25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25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25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243400000</v>
      </c>
      <c r="D40" s="11">
        <f t="shared" ref="D40:E40" si="8">SUM(D41:D53)</f>
        <v>34277676.170000002</v>
      </c>
      <c r="E40" s="11">
        <f t="shared" si="8"/>
        <v>121615000</v>
      </c>
    </row>
    <row r="41" spans="1:5" x14ac:dyDescent="0.25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11900000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8075000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15250000</v>
      </c>
    </row>
    <row r="42" spans="1:5" x14ac:dyDescent="0.25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25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25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2500000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2500000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1500000</v>
      </c>
    </row>
    <row r="45" spans="1:5" x14ac:dyDescent="0.25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3000000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1375000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13000000</v>
      </c>
    </row>
    <row r="46" spans="1:5" x14ac:dyDescent="0.25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 x14ac:dyDescent="0.25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26000000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10266500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17000000</v>
      </c>
    </row>
    <row r="48" spans="1:5" x14ac:dyDescent="0.25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25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25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25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200000000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12061176.17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71865000</v>
      </c>
    </row>
    <row r="52" spans="1:5" x14ac:dyDescent="0.25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3000000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64200000</v>
      </c>
      <c r="D54" s="11">
        <f t="shared" ref="D54:E54" si="9">SUM(D55:D62)</f>
        <v>47997000</v>
      </c>
      <c r="E54" s="11">
        <f t="shared" si="9"/>
        <v>77800000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33500000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24877000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41300000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10700000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6420000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16500000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2000000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1700000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2000000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15000000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12000000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13000000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3000000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3000000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5000000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0</v>
      </c>
    </row>
    <row r="63" spans="1:5" x14ac:dyDescent="0.25">
      <c r="A63" s="4">
        <v>220205</v>
      </c>
      <c r="B63" s="5" t="s">
        <v>201</v>
      </c>
      <c r="C63" s="11">
        <f>SUM(C64:C65)</f>
        <v>111000000</v>
      </c>
      <c r="D63" s="11">
        <f>SUM(D64:D65)</f>
        <v>61521305.399999999</v>
      </c>
      <c r="E63" s="11">
        <f>SUM(E64:E65)</f>
        <v>47700000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111000000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61521305.399999999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47700000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 x14ac:dyDescent="0.25">
      <c r="A66" s="4">
        <v>220206</v>
      </c>
      <c r="B66" s="5" t="s">
        <v>204</v>
      </c>
      <c r="C66" s="11">
        <f>SUM(C67:C71)</f>
        <v>313000000</v>
      </c>
      <c r="D66" s="11">
        <f t="shared" ref="D66:E66" si="10">SUM(D67:D71)</f>
        <v>47588500</v>
      </c>
      <c r="E66" s="11">
        <f t="shared" si="10"/>
        <v>66000000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300000000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40227500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50000000</v>
      </c>
    </row>
    <row r="68" spans="1:5" x14ac:dyDescent="0.25">
      <c r="A68" s="6">
        <v>22020602</v>
      </c>
      <c r="B68" s="7" t="s">
        <v>531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6000000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6000000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7000000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1361000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10000000</v>
      </c>
    </row>
    <row r="72" spans="1:5" ht="30" x14ac:dyDescent="0.25">
      <c r="A72" s="4">
        <v>220207</v>
      </c>
      <c r="B72" s="5" t="s">
        <v>209</v>
      </c>
      <c r="C72" s="11">
        <f>SUM(C73:C80)</f>
        <v>12700000</v>
      </c>
      <c r="D72" s="11">
        <f t="shared" ref="D72:E72" si="11">SUM(D73:D80)</f>
        <v>0</v>
      </c>
      <c r="E72" s="11">
        <f t="shared" si="11"/>
        <v>5000000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12700000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5000000</v>
      </c>
    </row>
    <row r="78" spans="1:5" x14ac:dyDescent="0.25">
      <c r="A78" s="6">
        <v>22020709</v>
      </c>
      <c r="B78" s="7" t="s">
        <v>534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0</v>
      </c>
    </row>
    <row r="79" spans="1:5" x14ac:dyDescent="0.25">
      <c r="A79" s="6">
        <v>22020711</v>
      </c>
      <c r="B79" s="7" t="s">
        <v>535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 x14ac:dyDescent="0.25">
      <c r="A80" s="6">
        <v>22020712</v>
      </c>
      <c r="B80" s="7" t="s">
        <v>536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25">
      <c r="A81" s="4">
        <v>220208</v>
      </c>
      <c r="B81" s="5" t="s">
        <v>215</v>
      </c>
      <c r="C81" s="11">
        <f>SUM(C82:C84)</f>
        <v>42000000</v>
      </c>
      <c r="D81" s="11">
        <f t="shared" ref="D81:E81" si="12">SUM(D82:D84)</f>
        <v>42000000</v>
      </c>
      <c r="E81" s="11">
        <f t="shared" si="12"/>
        <v>15000000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2000000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2000000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5000000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40000000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40000000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10000000</v>
      </c>
    </row>
    <row r="85" spans="1:5" x14ac:dyDescent="0.25">
      <c r="A85" s="4">
        <v>220209</v>
      </c>
      <c r="B85" s="5" t="s">
        <v>219</v>
      </c>
      <c r="C85" s="11">
        <f>SUM(C86:C87)</f>
        <v>700000</v>
      </c>
      <c r="D85" s="11">
        <f t="shared" ref="D85:E85" si="13">SUM(D86:D87)</f>
        <v>24022.1</v>
      </c>
      <c r="E85" s="11">
        <f t="shared" si="13"/>
        <v>5000000</v>
      </c>
    </row>
    <row r="86" spans="1:5" x14ac:dyDescent="0.25">
      <c r="A86" s="6">
        <v>22020901</v>
      </c>
      <c r="B86" s="7" t="s">
        <v>532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700000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24022.1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5000000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724200000</v>
      </c>
      <c r="D88" s="11">
        <f t="shared" ref="D88:E88" si="14">SUM(D89:D102)</f>
        <v>145278419.17000002</v>
      </c>
      <c r="E88" s="11">
        <f t="shared" si="14"/>
        <v>422950000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26200000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11020250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27400000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18000000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11110000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25500000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136000000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97707193.230000004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126050000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14000000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10089100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10000000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3000000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2800000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8000000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50000000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0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20000000</v>
      </c>
    </row>
    <row r="100" spans="1:5" x14ac:dyDescent="0.25">
      <c r="A100" s="6">
        <v>22021050</v>
      </c>
      <c r="B100" s="7" t="s">
        <v>537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25">
      <c r="A101" s="6">
        <v>220210</v>
      </c>
      <c r="B101" s="7" t="s">
        <v>785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470000000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6911875.9400000004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200000000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7000000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5640000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6000000</v>
      </c>
    </row>
    <row r="103" spans="1:5" x14ac:dyDescent="0.25">
      <c r="A103" s="4">
        <v>2204</v>
      </c>
      <c r="B103" s="5" t="s">
        <v>234</v>
      </c>
      <c r="C103" s="11">
        <f>C104</f>
        <v>389011173.99700004</v>
      </c>
      <c r="D103" s="11">
        <f t="shared" ref="D103:E103" si="15">D104</f>
        <v>112619883.73</v>
      </c>
      <c r="E103" s="11">
        <f t="shared" si="15"/>
        <v>388264117.68000001</v>
      </c>
    </row>
    <row r="104" spans="1:5" x14ac:dyDescent="0.25">
      <c r="A104" s="4">
        <v>220401</v>
      </c>
      <c r="B104" s="5" t="s">
        <v>235</v>
      </c>
      <c r="C104" s="11">
        <f>SUM(C105:C106)</f>
        <v>389011173.99700004</v>
      </c>
      <c r="D104" s="11">
        <f t="shared" ref="D104:E104" si="16">SUM(D105:D106)</f>
        <v>112619883.73</v>
      </c>
      <c r="E104" s="11">
        <f t="shared" si="16"/>
        <v>388264117.68000001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389011173.99700004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112619883.73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388264117.68000001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F.xi'!C88+'PHC OVERHEAD COST F.xi'!C87+'WATSAN OVERHEAD COST F.xi'!C87+'TRADITIONAL OVERHEAD COST F.xi'!C87+'FINANCE OVERHEAD COST F.xi'!C88</f>
        <v>0</v>
      </c>
      <c r="D106" s="10">
        <f>'CHAIR OVERHEAD COST F.xi'!D87+'SLT OVERHEAD COST F.xi'!D87+'COUNCIL OVERHEAD COST F.xi'!D87+'PMD OVERHEAD COST F.xi'!D87+'AGRIC OVERHEAD COST F.xi'!D87+'WORKS OVERHEAD COST F.xi'!D87+'ESD OVERHEAD COST F.xi'!D88+'PHC OVERHEAD COST F.xi'!D87+'WATSAN OVERHEAD COST F.xi'!D87+'TRADITIONAL OVERHEAD COST F.xi'!D87+'FINANCE OVERHEAD COST F.xi'!D88</f>
        <v>0</v>
      </c>
      <c r="E106" s="10">
        <f>'CHAIR OVERHEAD COST F.xi'!E87+'SLT OVERHEAD COST F.xi'!E87+'COUNCIL OVERHEAD COST F.xi'!E87+'PMD OVERHEAD COST F.xi'!E87+'AGRIC OVERHEAD COST F.xi'!E87+'WORKS OVERHEAD COST F.xi'!E87+'ESD OVERHEAD COST F.xi'!E88+'PHC OVERHEAD COST F.xi'!E87+'WATSAN OVERHEAD COST F.xi'!E87+'TRADITIONAL OVERHEAD COST F.xi'!E87+'FINANCE OVERHEAD COST F.xi'!E88</f>
        <v>0</v>
      </c>
    </row>
    <row r="107" spans="1:5" x14ac:dyDescent="0.25">
      <c r="A107" s="4">
        <v>2205</v>
      </c>
      <c r="B107" s="5" t="s">
        <v>538</v>
      </c>
      <c r="C107" s="12">
        <f>C108</f>
        <v>60000000</v>
      </c>
      <c r="D107" s="12">
        <f t="shared" ref="D107:E107" si="17">D108</f>
        <v>49260158.759999998</v>
      </c>
      <c r="E107" s="12">
        <f t="shared" si="17"/>
        <v>45000000</v>
      </c>
    </row>
    <row r="108" spans="1:5" x14ac:dyDescent="0.25">
      <c r="A108" s="4">
        <v>220501</v>
      </c>
      <c r="B108" s="5" t="s">
        <v>539</v>
      </c>
      <c r="C108" s="12">
        <f>SUM(C109:C111)</f>
        <v>60000000</v>
      </c>
      <c r="D108" s="12">
        <f t="shared" ref="D108:E108" si="18">SUM(D109:D111)</f>
        <v>49260158.759999998</v>
      </c>
      <c r="E108" s="12">
        <f t="shared" si="18"/>
        <v>45000000</v>
      </c>
    </row>
    <row r="109" spans="1:5" x14ac:dyDescent="0.25">
      <c r="A109" s="6">
        <v>22050105</v>
      </c>
      <c r="B109" s="7" t="s">
        <v>540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F.xi'!C91+'PHC OVERHEAD COST F.xi'!C90+'WATSAN OVERHEAD COST F.xi'!C90+'TRADITIONAL OVERHEAD COST F.xi'!C90</f>
        <v>6500000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F.xi'!D91+'PHC OVERHEAD COST F.xi'!D90+'WATSAN OVERHEAD COST F.xi'!D90+'TRADITIONAL OVERHEAD COST F.xi'!D90</f>
        <v>3760158.76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F.xi'!E91+'PHC OVERHEAD COST F.xi'!E90+'WATSAN OVERHEAD COST F.xi'!E90+'TRADITIONAL OVERHEAD COST F.xi'!E90</f>
        <v>2000000</v>
      </c>
    </row>
    <row r="110" spans="1:5" x14ac:dyDescent="0.25">
      <c r="A110" s="6">
        <v>22050108</v>
      </c>
      <c r="B110" s="7" t="s">
        <v>541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F.xi'!C92+'PHC OVERHEAD COST F.xi'!C91+'WATSAN OVERHEAD COST F.xi'!C91+'TRADITIONAL OVERHEAD COST F.xi'!C91</f>
        <v>41000000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F.xi'!D92+'PHC OVERHEAD COST F.xi'!D91+'WATSAN OVERHEAD COST F.xi'!D91+'TRADITIONAL OVERHEAD COST F.xi'!D91</f>
        <v>38000000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F.xi'!E92+'PHC OVERHEAD COST F.xi'!E91+'WATSAN OVERHEAD COST F.xi'!E91+'TRADITIONAL OVERHEAD COST F.xi'!E91</f>
        <v>40000000</v>
      </c>
    </row>
    <row r="111" spans="1:5" x14ac:dyDescent="0.25">
      <c r="A111" s="6">
        <v>22050110</v>
      </c>
      <c r="B111" s="7" t="s">
        <v>542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F.xi'!C93+'PHC OVERHEAD COST F.xi'!C92+'WATSAN OVERHEAD COST F.xi'!C92+'TRADITIONAL OVERHEAD COST F.xi'!C92</f>
        <v>12500000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F.xi'!D93+'PHC OVERHEAD COST F.xi'!D92+'WATSAN OVERHEAD COST F.xi'!D92+'TRADITIONAL OVERHEAD COST F.xi'!D92</f>
        <v>7500000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F.xi'!E93+'PHC OVERHEAD COST F.xi'!E92+'WATSAN OVERHEAD COST F.xi'!E92+'TRADITIONAL OVERHEAD COST F.xi'!E92</f>
        <v>3000000</v>
      </c>
    </row>
    <row r="112" spans="1:5" x14ac:dyDescent="0.25">
      <c r="A112" s="4">
        <v>2206</v>
      </c>
      <c r="B112" s="5" t="s">
        <v>530</v>
      </c>
      <c r="C112" s="12">
        <f>C113+C115</f>
        <v>104711850</v>
      </c>
      <c r="D112" s="12">
        <f t="shared" ref="D112:E112" si="19">D113+D115</f>
        <v>35964144.120000005</v>
      </c>
      <c r="E112" s="12">
        <f t="shared" si="19"/>
        <v>118000000</v>
      </c>
    </row>
    <row r="113" spans="1:5" x14ac:dyDescent="0.25">
      <c r="A113" s="4">
        <v>220603</v>
      </c>
      <c r="B113" s="5" t="s">
        <v>543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25">
      <c r="A114" s="6">
        <v>22060301</v>
      </c>
      <c r="B114" s="7" t="s">
        <v>544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F.xi'!C95+'PHC OVERHEAD COST F.xi'!C95+'WATSAN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F.xi'!D95+'PHC OVERHEAD COST F.xi'!D95+'WATSAN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F.xi'!E95+'PHC OVERHEAD COST F.xi'!E95+'WATSAN OVERHEAD COST F.xi'!E95+'TRADITIONAL OVERHEAD COST F.xi'!E95</f>
        <v>0</v>
      </c>
    </row>
    <row r="115" spans="1:5" x14ac:dyDescent="0.25">
      <c r="A115" s="4">
        <v>220604</v>
      </c>
      <c r="B115" s="5" t="s">
        <v>545</v>
      </c>
      <c r="C115" s="12">
        <f>SUM(C116:C117)</f>
        <v>104711850</v>
      </c>
      <c r="D115" s="12">
        <f t="shared" ref="D115:E115" si="21">SUM(D116:D117)</f>
        <v>35964144.120000005</v>
      </c>
      <c r="E115" s="12">
        <f t="shared" si="21"/>
        <v>118000000</v>
      </c>
    </row>
    <row r="116" spans="1:5" ht="30" x14ac:dyDescent="0.25">
      <c r="A116" s="6">
        <v>22060401</v>
      </c>
      <c r="B116" s="7" t="s">
        <v>546</v>
      </c>
      <c r="C116" s="10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104711850</v>
      </c>
      <c r="D116" s="10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35964144.120000005</v>
      </c>
      <c r="E116" s="10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118000000</v>
      </c>
    </row>
    <row r="117" spans="1:5" hidden="1" x14ac:dyDescent="0.25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2692437892</v>
      </c>
      <c r="D118" s="11">
        <f t="shared" ref="D118:E118" si="22">D119+D161+D171</f>
        <v>1432205357.9000001</v>
      </c>
      <c r="E118" s="11">
        <f t="shared" si="22"/>
        <v>4192411691</v>
      </c>
    </row>
    <row r="119" spans="1:5" x14ac:dyDescent="0.25">
      <c r="A119" s="4">
        <v>32</v>
      </c>
      <c r="B119" s="5" t="s">
        <v>239</v>
      </c>
      <c r="C119" s="11">
        <f>C120</f>
        <v>2689437892</v>
      </c>
      <c r="D119" s="11">
        <f t="shared" ref="D119:E119" si="23">D120</f>
        <v>1431905357.9000001</v>
      </c>
      <c r="E119" s="11">
        <f t="shared" si="23"/>
        <v>4191411691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2689437892</v>
      </c>
      <c r="D120" s="11">
        <f t="shared" ref="D120:E120" si="24">D121+D125+D138+D141+D143+D147+D151+D156</f>
        <v>1431905357.9000001</v>
      </c>
      <c r="E120" s="11">
        <f t="shared" si="24"/>
        <v>4191411691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1274842337</v>
      </c>
      <c r="D121" s="11">
        <f>'SUMMARY OF CAPITAL EXP F.viii'!D5</f>
        <v>692950399.17000008</v>
      </c>
      <c r="E121" s="11">
        <f>'SUMMARY OF CAPITAL EXP F.viii'!E5</f>
        <v>1211018913.1700001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629500000</v>
      </c>
      <c r="D125" s="11">
        <f>'SUMMARY OF CAPITAL EXP F.viii'!D6</f>
        <v>386157053</v>
      </c>
      <c r="E125" s="11">
        <f>'SUMMARY OF CAPITAL EXP F.viii'!E6</f>
        <v>2127117535.1599998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0</v>
      </c>
      <c r="D138" s="11">
        <f>'SUMMARY OF CAPITAL EXP F.viii'!D7</f>
        <v>0</v>
      </c>
      <c r="E138" s="11">
        <f>'SUMMARY OF CAPITAL EXP F.viii'!E7</f>
        <v>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248540000</v>
      </c>
      <c r="D141" s="11">
        <f>'SUMMARY OF CAPITAL EXP F.viii'!D8</f>
        <v>44850000</v>
      </c>
      <c r="E141" s="11">
        <f>'SUMMARY OF CAPITAL EXP F.viii'!E8</f>
        <v>109875837.67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26000000</v>
      </c>
      <c r="D143" s="11">
        <f>'SUMMARY OF CAPITAL EXP F.viii'!D9</f>
        <v>11677875</v>
      </c>
      <c r="E143" s="11">
        <f>'SUMMARY OF CAPITAL EXP F.viii'!E9</f>
        <v>43000000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3000000</v>
      </c>
      <c r="D147" s="11">
        <f>'SUMMARY OF CAPITAL EXP F.viii'!D10</f>
        <v>0</v>
      </c>
      <c r="E147" s="11">
        <f>'SUMMARY OF CAPITAL EXP F.viii'!E10</f>
        <v>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467555555</v>
      </c>
      <c r="D151" s="11">
        <f>'SUMMARY OF CAPITAL EXP F.viii'!D11</f>
        <v>292444304.61000001</v>
      </c>
      <c r="E151" s="11">
        <f>'SUMMARY OF CAPITAL EXP F.viii'!E11</f>
        <v>447399405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40000000</v>
      </c>
      <c r="D156" s="11">
        <f t="shared" ref="D156:E156" si="25">D157</f>
        <v>3825726.12</v>
      </c>
      <c r="E156" s="11">
        <f t="shared" si="25"/>
        <v>253000000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40000000</v>
      </c>
      <c r="D157" s="11">
        <f>'SUMMARY OF CAPITAL EXP F.viii'!D12</f>
        <v>3825726.12</v>
      </c>
      <c r="E157" s="11">
        <f>'SUMMARY OF CAPITAL EXP F.viii'!E12</f>
        <v>253000000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3000000</v>
      </c>
      <c r="D161" s="11">
        <f t="shared" ref="D161:E161" si="26">D162</f>
        <v>300000</v>
      </c>
      <c r="E161" s="11">
        <f t="shared" si="26"/>
        <v>1000000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3000000</v>
      </c>
      <c r="D162" s="11">
        <f>'SUMMARY OF CAPITAL EXP F.viii'!D13</f>
        <v>300000</v>
      </c>
      <c r="E162" s="11">
        <f>'SUMMARY OF CAPITAL EXP F.viii'!E13</f>
        <v>1000000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547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>
      <c r="A173" s="5"/>
      <c r="B173" s="5"/>
      <c r="C173" s="10"/>
      <c r="D173" s="10"/>
      <c r="E173" s="10"/>
    </row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Qo6qFZO0FyuFI/+E40MPj14/Y9QnYcaRK8r2fhOAcI8vjTJgmuLb7Noap1eMA+VakmSglAf/33ECHSiJe4s9nA==" saltValue="hos8VSeZgEYPKwuupszbfQ==" spinCount="100000" sheet="1" objects="1" scenarios="1" formatColumns="0" formatRows="0" selectLockedCells="1"/>
  <mergeCells count="2">
    <mergeCell ref="A1:E1"/>
    <mergeCell ref="A2:E2"/>
  </mergeCells>
  <pageMargins left="0.39370078740157483" right="0.39370078740157483" top="0.74803149606299213" bottom="0.74803149606299213" header="0.31496062992125984" footer="0.31496062992125984"/>
  <pageSetup scale="78" orientation="landscape" r:id="rId1"/>
  <headerFooter>
    <oddFooter>&amp;C&amp;P</oddFooter>
  </headerFooter>
  <rowBreaks count="3" manualBreakCount="3">
    <brk id="39" max="16383" man="1"/>
    <brk id="77" max="16383" man="1"/>
    <brk id="11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G300"/>
  <sheetViews>
    <sheetView view="pageBreakPreview" zoomScale="90" zoomScaleNormal="120" zoomScaleSheetLayoutView="90" workbookViewId="0">
      <selection sqref="A1:G1"/>
    </sheetView>
  </sheetViews>
  <sheetFormatPr defaultColWidth="8.6640625" defaultRowHeight="15" x14ac:dyDescent="0.25"/>
  <cols>
    <col min="1" max="1" width="17.6640625" style="1" customWidth="1"/>
    <col min="2" max="2" width="29.33203125" style="1" customWidth="1"/>
    <col min="3" max="5" width="29.6640625" style="1" bestFit="1" customWidth="1"/>
    <col min="6" max="6" width="28" style="1" bestFit="1" customWidth="1"/>
    <col min="7" max="7" width="29.6640625" style="1" bestFit="1" customWidth="1"/>
    <col min="8" max="16384" width="8.6640625" style="1"/>
  </cols>
  <sheetData>
    <row r="1" spans="1:7" x14ac:dyDescent="0.25">
      <c r="A1" s="74" t="s">
        <v>919</v>
      </c>
      <c r="B1" s="74"/>
      <c r="C1" s="74"/>
      <c r="D1" s="74"/>
      <c r="E1" s="74"/>
      <c r="F1" s="74"/>
      <c r="G1" s="74"/>
    </row>
    <row r="2" spans="1:7" x14ac:dyDescent="0.25">
      <c r="A2" s="75" t="s">
        <v>910</v>
      </c>
      <c r="B2" s="75"/>
      <c r="C2" s="75"/>
      <c r="D2" s="75"/>
      <c r="E2" s="75"/>
      <c r="F2" s="75"/>
      <c r="G2" s="75"/>
    </row>
    <row r="3" spans="1:7" x14ac:dyDescent="0.25">
      <c r="A3" s="49"/>
      <c r="B3" s="49"/>
      <c r="C3" s="49"/>
      <c r="D3" s="49"/>
      <c r="E3" s="49"/>
      <c r="F3" s="49"/>
      <c r="G3" s="49"/>
    </row>
    <row r="4" spans="1:7" ht="52.2" x14ac:dyDescent="0.25">
      <c r="A4" s="54" t="s">
        <v>463</v>
      </c>
      <c r="B4" s="54" t="s">
        <v>464</v>
      </c>
      <c r="C4" s="55" t="s">
        <v>471</v>
      </c>
      <c r="D4" s="55" t="s">
        <v>472</v>
      </c>
      <c r="E4" s="55" t="s">
        <v>473</v>
      </c>
      <c r="F4" s="55" t="s">
        <v>474</v>
      </c>
      <c r="G4" s="55" t="s">
        <v>475</v>
      </c>
    </row>
    <row r="5" spans="1:7" ht="17.399999999999999" x14ac:dyDescent="0.25">
      <c r="A5" s="26" t="s">
        <v>524</v>
      </c>
      <c r="B5" s="17" t="s">
        <v>465</v>
      </c>
      <c r="C5" s="33">
        <f>'CHAIR PERSONNEL COST F.x'!E7+'SLT PERSONNEL COST F.x'!E7+'COUNCIL PERSONNEL COST F.x'!E7+'PMD PERSONNEL COST F.x'!E7</f>
        <v>187504642.37</v>
      </c>
      <c r="D5" s="33">
        <f>'CHAIR OVERHEAD COST F.xi'!E7+'SLT OVERHEAD COST F.xi'!E7+'COUNCIL OVERHEAD COST F.xi'!E7+'PMD OVERHEAD COST F.xi'!E7</f>
        <v>280000000</v>
      </c>
      <c r="E5" s="33">
        <f>C5+D5</f>
        <v>467504642.37</v>
      </c>
      <c r="F5" s="33">
        <f>'PMD CAPITAL EXP F.xii'!F6</f>
        <v>371000000</v>
      </c>
      <c r="G5" s="33">
        <f>E5+F5</f>
        <v>838504642.37</v>
      </c>
    </row>
    <row r="6" spans="1:7" ht="17.399999999999999" x14ac:dyDescent="0.25">
      <c r="A6" s="26" t="s">
        <v>525</v>
      </c>
      <c r="B6" s="17" t="s">
        <v>466</v>
      </c>
      <c r="C6" s="34">
        <f>'AGRIC PERSONNEL COST F.x'!E7+'FINANCE PERSONNEL COST F.x'!E7+'WORKS PERSONNEL COST F.x'!E7</f>
        <v>806883787.21999931</v>
      </c>
      <c r="D6" s="34">
        <f>'AGRIC OVERHEAD COST F.xi'!E7+'FINANCE OVERHEAD COST F.xi'!E7+'WORKS OVERHEAD COST F.xi'!E7</f>
        <v>776829117.68000007</v>
      </c>
      <c r="E6" s="34">
        <f t="shared" ref="E6:E9" si="0">C6+D6</f>
        <v>1583712904.8999994</v>
      </c>
      <c r="F6" s="34">
        <f>'AGRIC CAPITAL EXP F.xii'!F6+'FINANCE CAPITAL EXP F.xii'!F6+'WORKS CAPITAL EXP F.xii'!F6</f>
        <v>2929016940.1599998</v>
      </c>
      <c r="G6" s="33">
        <f t="shared" ref="G6:G9" si="1">E6+F6</f>
        <v>4512729845.0599995</v>
      </c>
    </row>
    <row r="7" spans="1:7" ht="17.399999999999999" x14ac:dyDescent="0.25">
      <c r="A7" s="26" t="s">
        <v>526</v>
      </c>
      <c r="B7" s="17" t="s">
        <v>467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399999999999999" x14ac:dyDescent="0.25">
      <c r="A8" s="26" t="s">
        <v>527</v>
      </c>
      <c r="B8" s="17" t="s">
        <v>468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399999999999999" x14ac:dyDescent="0.25">
      <c r="A9" s="26" t="s">
        <v>528</v>
      </c>
      <c r="B9" s="17" t="s">
        <v>469</v>
      </c>
      <c r="C9" s="34">
        <f>'ESD PERSONNEL COST F.x'!E7+'PHC PERSONNEL COST F.x'!E7+'WATSAN PERSONNEL COST F.x'!E7+'TRADITIONAL PERSONNEL COST F.x'!E7</f>
        <v>2323915386.9700003</v>
      </c>
      <c r="D9" s="34">
        <f>'ESD OVERHEAD COST F.xi'!E7+'PHC OVERHEAD COST F.xi'!E7+'WATSAN OVERHEAD COST F.xi'!E7+'TRADITIONAL OVERHEAD COST F.xi'!E7</f>
        <v>365000000</v>
      </c>
      <c r="E9" s="34">
        <f t="shared" si="0"/>
        <v>2688915386.9700003</v>
      </c>
      <c r="F9" s="34">
        <f>'ESD CAPITAL EXP F.xii'!F6+'PHC CAPITAL EXP F.xii'!F6+'WATSAN CAPITAL EXP F.xii'!F6</f>
        <v>892394750.83999991</v>
      </c>
      <c r="G9" s="33">
        <f t="shared" si="1"/>
        <v>3581310137.8100004</v>
      </c>
    </row>
    <row r="10" spans="1:7" ht="17.399999999999999" x14ac:dyDescent="0.25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399999999999999" hidden="1" x14ac:dyDescent="0.25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399999999999999" hidden="1" x14ac:dyDescent="0.25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399999999999999" hidden="1" x14ac:dyDescent="0.25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399999999999999" hidden="1" x14ac:dyDescent="0.25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399999999999999" hidden="1" x14ac:dyDescent="0.25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399999999999999" hidden="1" x14ac:dyDescent="0.25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399999999999999" hidden="1" x14ac:dyDescent="0.25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399999999999999" hidden="1" x14ac:dyDescent="0.25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399999999999999" hidden="1" x14ac:dyDescent="0.25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399999999999999" hidden="1" x14ac:dyDescent="0.25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399999999999999" hidden="1" x14ac:dyDescent="0.25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399999999999999" hidden="1" x14ac:dyDescent="0.25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399999999999999" x14ac:dyDescent="0.25">
      <c r="A23" s="19" t="s">
        <v>341</v>
      </c>
      <c r="B23" s="18" t="s">
        <v>470</v>
      </c>
      <c r="C23" s="34">
        <f>SUM(C5:C22)</f>
        <v>3318303816.5599995</v>
      </c>
      <c r="D23" s="34">
        <f t="shared" ref="D23:G23" si="2">SUM(D5:D22)</f>
        <v>1421829117.6800001</v>
      </c>
      <c r="E23" s="34">
        <f t="shared" si="2"/>
        <v>4740132934.2399998</v>
      </c>
      <c r="F23" s="34">
        <f t="shared" si="2"/>
        <v>4192411691</v>
      </c>
      <c r="G23" s="34">
        <f t="shared" si="2"/>
        <v>8932544625.2399998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gU5D6KxkU8lg9EfoqGxO+866r4jD0XGHf6gpfUGmA3RUfeswrupMXFXBUrPmcAPIpozkHhw+xnzmT0YjJ/0tLw==" saltValue="hJMacXzejqIKAyTJ/ZqNcg==" spinCount="100000" sheet="1" objects="1" scenarios="1" formatColumns="0" formatRows="0" selectLockedCells="1"/>
  <mergeCells count="2">
    <mergeCell ref="A1:G1"/>
    <mergeCell ref="A2:G2"/>
  </mergeCells>
  <pageMargins left="0.39370078740157483" right="0.39370078740157483" top="0.74803149606299213" bottom="0.74803149606299213" header="0.31496062992125984" footer="0.31496062992125984"/>
  <pageSetup scale="67" orientation="landscape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E300"/>
  <sheetViews>
    <sheetView view="pageBreakPreview" topLeftCell="A5" zoomScale="90" zoomScaleNormal="120" zoomScaleSheetLayoutView="90" workbookViewId="0">
      <selection activeCell="A3" sqref="A3"/>
    </sheetView>
  </sheetViews>
  <sheetFormatPr defaultColWidth="8.6640625" defaultRowHeight="15" x14ac:dyDescent="0.25"/>
  <cols>
    <col min="1" max="1" width="16" style="1" customWidth="1"/>
    <col min="2" max="2" width="52" style="1" bestFit="1" customWidth="1"/>
    <col min="3" max="5" width="25.6640625" style="1" bestFit="1" customWidth="1"/>
    <col min="6" max="16384" width="8.6640625" style="1"/>
  </cols>
  <sheetData>
    <row r="1" spans="1:5" x14ac:dyDescent="0.25">
      <c r="A1" s="74" t="s">
        <v>918</v>
      </c>
      <c r="B1" s="74"/>
      <c r="C1" s="74"/>
      <c r="D1" s="74"/>
      <c r="E1" s="74"/>
    </row>
    <row r="2" spans="1:5" ht="39.6" customHeight="1" x14ac:dyDescent="0.25">
      <c r="A2" s="76" t="s">
        <v>909</v>
      </c>
      <c r="B2" s="76"/>
      <c r="C2" s="76"/>
      <c r="D2" s="76"/>
      <c r="E2" s="76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476</v>
      </c>
      <c r="C4" s="50" t="s">
        <v>590</v>
      </c>
      <c r="D4" s="50" t="s">
        <v>591</v>
      </c>
      <c r="E4" s="50" t="s">
        <v>592</v>
      </c>
    </row>
    <row r="5" spans="1:5" x14ac:dyDescent="0.25">
      <c r="A5" s="25" t="s">
        <v>511</v>
      </c>
      <c r="B5" s="21" t="s">
        <v>477</v>
      </c>
      <c r="C5" s="11">
        <f>'CHAIR PERSONNEL COST F.x'!C7+'CHAIR OVERHEAD COST F.xi'!C7</f>
        <v>326839334</v>
      </c>
      <c r="D5" s="11">
        <f>'CHAIR PERSONNEL COST F.x'!D7+'CHAIR OVERHEAD COST F.xi'!D7</f>
        <v>63436834</v>
      </c>
      <c r="E5" s="11">
        <f>'CHAIR PERSONNEL COST F.x'!E7+'CHAIR OVERHEAD COST F.xi'!E7</f>
        <v>91869334</v>
      </c>
    </row>
    <row r="6" spans="1:5" x14ac:dyDescent="0.25">
      <c r="A6" s="25" t="s">
        <v>512</v>
      </c>
      <c r="B6" s="21" t="s">
        <v>478</v>
      </c>
      <c r="C6" s="11">
        <f>'SLT PERSONNEL COST F.x'!C7+'SLT OVERHEAD COST F.xi'!C7</f>
        <v>69307256</v>
      </c>
      <c r="D6" s="11">
        <f>'SLT PERSONNEL COST F.x'!D7+'SLT OVERHEAD COST F.xi'!D7</f>
        <v>52709362.299999997</v>
      </c>
      <c r="E6" s="11">
        <f>'SLT PERSONNEL COST F.x'!E7+'SLT OVERHEAD COST F.xi'!E7</f>
        <v>57607256</v>
      </c>
    </row>
    <row r="7" spans="1:5" x14ac:dyDescent="0.25">
      <c r="A7" s="25" t="s">
        <v>513</v>
      </c>
      <c r="B7" s="21" t="s">
        <v>479</v>
      </c>
      <c r="C7" s="11">
        <f>'COUNCIL PERSONNEL COST F.x'!C7+'COUNCIL OVERHEAD COST F.xi'!C7</f>
        <v>78261305</v>
      </c>
      <c r="D7" s="11">
        <f>'COUNCIL PERSONNEL COST F.x'!D7+'COUNCIL OVERHEAD COST F.xi'!D7</f>
        <v>77701305</v>
      </c>
      <c r="E7" s="11">
        <f>'COUNCIL PERSONNEL COST F.x'!E7+'COUNCIL OVERHEAD COST F.xi'!E7</f>
        <v>108261305</v>
      </c>
    </row>
    <row r="8" spans="1:5" x14ac:dyDescent="0.25">
      <c r="A8" s="25" t="s">
        <v>514</v>
      </c>
      <c r="B8" s="21" t="s">
        <v>740</v>
      </c>
      <c r="C8" s="11">
        <f>'PMD PERSONNEL COST F.x'!C7+'PMD OVERHEAD COST F.xi'!C7</f>
        <v>355910115.04000002</v>
      </c>
      <c r="D8" s="11">
        <f>'PMD PERSONNEL COST F.x'!D7+'PMD OVERHEAD COST F.xi'!D7</f>
        <v>197416123.91</v>
      </c>
      <c r="E8" s="11">
        <f>'PMD PERSONNEL COST F.x'!E7+'PMD OVERHEAD COST F.xi'!E7</f>
        <v>209766747.37</v>
      </c>
    </row>
    <row r="9" spans="1:5" x14ac:dyDescent="0.25">
      <c r="A9" s="25" t="s">
        <v>515</v>
      </c>
      <c r="B9" s="21" t="s">
        <v>480</v>
      </c>
      <c r="C9" s="11">
        <f>'AGRIC PERSONNEL COST F.x'!C7+'AGRIC OVERHEAD COST F.xi'!C7</f>
        <v>385570334</v>
      </c>
      <c r="D9" s="11">
        <f>'AGRIC PERSONNEL COST F.x'!D7+'AGRIC OVERHEAD COST F.xi'!D7</f>
        <v>177331101.17000002</v>
      </c>
      <c r="E9" s="11">
        <f>'AGRIC PERSONNEL COST F.x'!E7+'AGRIC OVERHEAD COST F.xi'!E7</f>
        <v>246136918</v>
      </c>
    </row>
    <row r="10" spans="1:5" x14ac:dyDescent="0.25">
      <c r="A10" s="25" t="s">
        <v>516</v>
      </c>
      <c r="B10" s="21" t="s">
        <v>481</v>
      </c>
      <c r="C10" s="11">
        <f>'FINANCE PERSONNEL COST F.x'!C7+'FINANCE OVERHEAD COST F.xi'!C7</f>
        <v>1097494833.997</v>
      </c>
      <c r="D10" s="11">
        <f>'FINANCE PERSONNEL COST F.x'!D7+'FINANCE OVERHEAD COST F.xi'!D7</f>
        <v>178916512.41</v>
      </c>
      <c r="E10" s="11">
        <f>'FINANCE PERSONNEL COST F.x'!E7+'FINANCE OVERHEAD COST F.xi'!E7</f>
        <v>1252475516.8999994</v>
      </c>
    </row>
    <row r="11" spans="1:5" x14ac:dyDescent="0.25">
      <c r="A11" s="25" t="s">
        <v>517</v>
      </c>
      <c r="B11" s="21" t="s">
        <v>482</v>
      </c>
      <c r="C11" s="11">
        <f>'WORKS PERSONNEL COST F.x'!C7+'WORKS OVERHEAD COST F.xi'!C7</f>
        <v>118158822.8</v>
      </c>
      <c r="D11" s="11">
        <f>'WORKS PERSONNEL COST F.x'!D7+'WORKS OVERHEAD COST F.xi'!D7</f>
        <v>84401538</v>
      </c>
      <c r="E11" s="11">
        <f>'WORKS PERSONNEL COST F.x'!E7+'WORKS OVERHEAD COST F.xi'!E7</f>
        <v>85100470</v>
      </c>
    </row>
    <row r="12" spans="1:5" x14ac:dyDescent="0.25">
      <c r="A12" s="25" t="s">
        <v>518</v>
      </c>
      <c r="B12" s="21" t="s">
        <v>483</v>
      </c>
      <c r="C12" s="11">
        <f>'ESD PERSONNEL COST F.x'!C7+'ESD OVERHEAD COST F.xi'!C7</f>
        <v>2286623033.2399998</v>
      </c>
      <c r="D12" s="11">
        <f>'ESD PERSONNEL COST F.x'!D7+'ESD OVERHEAD COST F.xi'!D7</f>
        <v>1989056701.29</v>
      </c>
      <c r="E12" s="11">
        <f>'ESD PERSONNEL COST F.x'!E7+'ESD OVERHEAD COST F.xi'!E7</f>
        <v>2124379762.8399999</v>
      </c>
    </row>
    <row r="13" spans="1:5" x14ac:dyDescent="0.25">
      <c r="A13" s="25" t="s">
        <v>519</v>
      </c>
      <c r="B13" s="21" t="s">
        <v>751</v>
      </c>
      <c r="C13" s="11">
        <f>'PHC PERSONNEL COST F.x'!C7+'PHC OVERHEAD COST F.xi'!C7</f>
        <v>382710298</v>
      </c>
      <c r="D13" s="11">
        <f>'PHC PERSONNEL COST F.x'!D7+'PHC OVERHEAD COST F.xi'!D7</f>
        <v>339279558</v>
      </c>
      <c r="E13" s="11">
        <f>'PHC PERSONNEL COST F.x'!E7+'PHC OVERHEAD COST F.xi'!E7</f>
        <v>365819193</v>
      </c>
    </row>
    <row r="14" spans="1:5" x14ac:dyDescent="0.25">
      <c r="A14" s="25" t="s">
        <v>520</v>
      </c>
      <c r="B14" s="21" t="s">
        <v>484</v>
      </c>
      <c r="C14" s="11">
        <f>'WATSAN PERSONNEL COST F.x'!C7+'WATSAN OVERHEAD COST F.xi'!C7</f>
        <v>156525000</v>
      </c>
      <c r="D14" s="11">
        <f>'WATSAN PERSONNEL COST F.x'!D7+'WATSAN OVERHEAD COST F.xi'!D7</f>
        <v>132524542</v>
      </c>
      <c r="E14" s="11">
        <f>'WATSAN PERSONNEL COST F.x'!E7+'WATSAN OVERHEAD COST F.xi'!E7</f>
        <v>129729161</v>
      </c>
    </row>
    <row r="15" spans="1:5" x14ac:dyDescent="0.25">
      <c r="A15" s="25" t="s">
        <v>521</v>
      </c>
      <c r="B15" s="21" t="s">
        <v>485</v>
      </c>
      <c r="C15" s="11">
        <f>'TRADITIONAL PERSONNEL COST F.x'!C7+'TRADITIONAL OVERHEAD COST F.xi'!C7</f>
        <v>68391270.25</v>
      </c>
      <c r="D15" s="11">
        <f>'TRADITIONAL PERSONNEL COST F.x'!D7+'TRADITIONAL OVERHEAD COST F.xi'!D7</f>
        <v>59649690.719999999</v>
      </c>
      <c r="E15" s="11">
        <f>'TRADITIONAL PERSONNEL COST F.x'!E7+'TRADITIONAL OVERHEAD COST F.xi'!E7</f>
        <v>68987270.129999995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1"/>
      <c r="D17" s="11"/>
      <c r="E17" s="11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hidden="1" x14ac:dyDescent="0.25">
      <c r="A25" s="6"/>
      <c r="B25" s="7"/>
      <c r="C25" s="10"/>
      <c r="D25" s="10"/>
      <c r="E25" s="10"/>
    </row>
    <row r="26" spans="1:5" hidden="1" x14ac:dyDescent="0.25">
      <c r="A26" s="6"/>
      <c r="B26" s="7"/>
      <c r="C26" s="10"/>
      <c r="D26" s="10"/>
      <c r="E26" s="10"/>
    </row>
    <row r="27" spans="1:5" x14ac:dyDescent="0.25">
      <c r="A27" s="6"/>
      <c r="B27" s="7"/>
      <c r="C27" s="10"/>
      <c r="D27" s="10"/>
      <c r="E27" s="10"/>
    </row>
    <row r="28" spans="1:5" x14ac:dyDescent="0.25">
      <c r="A28" s="4"/>
      <c r="B28" s="5" t="s">
        <v>470</v>
      </c>
      <c r="C28" s="11">
        <f>SUM(C5:C27)</f>
        <v>5325791602.3269997</v>
      </c>
      <c r="D28" s="11">
        <f t="shared" ref="D28:E28" si="0">SUM(D5:D27)</f>
        <v>3352423268.7999997</v>
      </c>
      <c r="E28" s="11">
        <f t="shared" si="0"/>
        <v>4740132934.2399998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B+kXgolp1oeMtnOkQ5UdmAvK5LBWgUFkdvZVeid6tSHgLOJPmRrQXi7PCuWmDZEgfbig5KvLCg+xfTvcCya3Ow==" saltValue="lv0xdw+Lku2zsdoEdihDLA==" spinCount="100000" sheet="1" objects="1" scenarios="1" formatColumns="0" formatRows="0" selectLockedCells="1"/>
  <mergeCells count="2">
    <mergeCell ref="A1:E1"/>
    <mergeCell ref="A2:E2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E300"/>
  <sheetViews>
    <sheetView view="pageBreakPreview" topLeftCell="A3" zoomScale="90" zoomScaleNormal="120" zoomScaleSheetLayoutView="90" workbookViewId="0">
      <selection sqref="A1:E1"/>
    </sheetView>
  </sheetViews>
  <sheetFormatPr defaultColWidth="8.6640625" defaultRowHeight="15" x14ac:dyDescent="0.25"/>
  <cols>
    <col min="1" max="1" width="15" style="1" customWidth="1"/>
    <col min="2" max="2" width="52" style="1" bestFit="1" customWidth="1"/>
    <col min="3" max="5" width="25.6640625" style="1" bestFit="1" customWidth="1"/>
    <col min="6" max="16384" width="8.6640625" style="1"/>
  </cols>
  <sheetData>
    <row r="1" spans="1:5" x14ac:dyDescent="0.25">
      <c r="A1" s="74" t="s">
        <v>917</v>
      </c>
      <c r="B1" s="74"/>
      <c r="C1" s="74"/>
      <c r="D1" s="74"/>
      <c r="E1" s="74"/>
    </row>
    <row r="2" spans="1:5" ht="28.2" customHeight="1" x14ac:dyDescent="0.25">
      <c r="A2" s="75" t="s">
        <v>908</v>
      </c>
      <c r="B2" s="75"/>
      <c r="C2" s="75"/>
      <c r="D2" s="75"/>
      <c r="E2" s="75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486</v>
      </c>
      <c r="C4" s="50" t="s">
        <v>590</v>
      </c>
      <c r="D4" s="50" t="s">
        <v>591</v>
      </c>
      <c r="E4" s="50" t="s">
        <v>592</v>
      </c>
    </row>
    <row r="5" spans="1:5" x14ac:dyDescent="0.25">
      <c r="A5" s="5"/>
      <c r="B5" s="23" t="s">
        <v>307</v>
      </c>
      <c r="C5" s="30">
        <f>C6+C11</f>
        <v>5221079752.3269997</v>
      </c>
      <c r="D5" s="30">
        <f t="shared" ref="D5:E5" si="0">D6+D11</f>
        <v>3316459124.6799998</v>
      </c>
      <c r="E5" s="30">
        <f t="shared" si="0"/>
        <v>4622132934.2399998</v>
      </c>
    </row>
    <row r="6" spans="1:5" x14ac:dyDescent="0.25">
      <c r="A6" s="24">
        <v>21</v>
      </c>
      <c r="B6" s="23" t="s">
        <v>461</v>
      </c>
      <c r="C6" s="31">
        <f>SUM(C7:C10)</f>
        <v>3155368578.3299999</v>
      </c>
      <c r="D6" s="31">
        <f t="shared" ref="D6:E6" si="1">SUM(D7:D10)</f>
        <v>2718290052.75</v>
      </c>
      <c r="E6" s="31">
        <f t="shared" si="1"/>
        <v>3318303816.5599995</v>
      </c>
    </row>
    <row r="7" spans="1:5" x14ac:dyDescent="0.25">
      <c r="A7" s="22">
        <v>21010100</v>
      </c>
      <c r="B7" s="21" t="s">
        <v>487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2955368578.3299999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2718290052.75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2789737502.3400002</v>
      </c>
    </row>
    <row r="8" spans="1:5" x14ac:dyDescent="0.25">
      <c r="A8" s="22">
        <v>21020100</v>
      </c>
      <c r="B8" s="21" t="s">
        <v>488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0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0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0</v>
      </c>
    </row>
    <row r="9" spans="1:5" x14ac:dyDescent="0.25">
      <c r="A9" s="22">
        <v>21020200</v>
      </c>
      <c r="B9" s="21" t="s">
        <v>489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25">
      <c r="A10" s="22">
        <v>21030100</v>
      </c>
      <c r="B10" s="21" t="s">
        <v>490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200000000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0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528566314.21999931</v>
      </c>
    </row>
    <row r="11" spans="1:5" x14ac:dyDescent="0.25">
      <c r="A11" s="24">
        <v>22</v>
      </c>
      <c r="B11" s="23" t="s">
        <v>491</v>
      </c>
      <c r="C11" s="31">
        <f>SUM(C12:C24)</f>
        <v>2065711173.997</v>
      </c>
      <c r="D11" s="31">
        <f t="shared" ref="D11:E11" si="2">SUM(D12:D24)</f>
        <v>598169071.92999995</v>
      </c>
      <c r="E11" s="31">
        <f t="shared" si="2"/>
        <v>1303829117.6800001</v>
      </c>
    </row>
    <row r="12" spans="1:5" x14ac:dyDescent="0.25">
      <c r="A12" s="22">
        <v>22020100</v>
      </c>
      <c r="B12" s="21" t="s">
        <v>492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36500000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15732288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45500000</v>
      </c>
    </row>
    <row r="13" spans="1:5" x14ac:dyDescent="0.25">
      <c r="A13" s="22">
        <v>22020200</v>
      </c>
      <c r="B13" s="21" t="s">
        <v>493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1000000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871000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1000000</v>
      </c>
    </row>
    <row r="14" spans="1:5" x14ac:dyDescent="0.25">
      <c r="A14" s="22">
        <v>22020300</v>
      </c>
      <c r="B14" s="21" t="s">
        <v>494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243400000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34277676.170000002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121615000</v>
      </c>
    </row>
    <row r="15" spans="1:5" x14ac:dyDescent="0.25">
      <c r="A15" s="22">
        <v>22020400</v>
      </c>
      <c r="B15" s="21" t="s">
        <v>495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64200000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47997000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77800000</v>
      </c>
    </row>
    <row r="16" spans="1:5" x14ac:dyDescent="0.25">
      <c r="A16" s="22">
        <v>22020500</v>
      </c>
      <c r="B16" s="21" t="s">
        <v>496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111000000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61521305.399999999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47700000</v>
      </c>
    </row>
    <row r="17" spans="1:5" x14ac:dyDescent="0.25">
      <c r="A17" s="22">
        <v>22020600</v>
      </c>
      <c r="B17" s="21" t="s">
        <v>497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313000000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47588500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66000000</v>
      </c>
    </row>
    <row r="18" spans="1:5" x14ac:dyDescent="0.25">
      <c r="A18" s="22">
        <v>22020700</v>
      </c>
      <c r="B18" s="21" t="s">
        <v>498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12700000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5000000</v>
      </c>
    </row>
    <row r="19" spans="1:5" x14ac:dyDescent="0.25">
      <c r="A19" s="22">
        <v>22020800</v>
      </c>
      <c r="B19" s="21" t="s">
        <v>499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42000000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42000000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15000000</v>
      </c>
    </row>
    <row r="20" spans="1:5" x14ac:dyDescent="0.25">
      <c r="A20" s="22">
        <v>22020900</v>
      </c>
      <c r="B20" s="21" t="s">
        <v>500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700000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24022.1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5000000</v>
      </c>
    </row>
    <row r="21" spans="1:5" x14ac:dyDescent="0.25">
      <c r="A21" s="22">
        <v>22021000</v>
      </c>
      <c r="B21" s="21" t="s">
        <v>501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724200000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145278419.16999999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422950000</v>
      </c>
    </row>
    <row r="22" spans="1:5" x14ac:dyDescent="0.25">
      <c r="A22" s="22">
        <v>22040000</v>
      </c>
      <c r="B22" s="21" t="s">
        <v>502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414011173.99700004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134318702.33000001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408264117.68000001</v>
      </c>
    </row>
    <row r="23" spans="1:5" x14ac:dyDescent="0.25">
      <c r="A23" s="35">
        <v>22050000</v>
      </c>
      <c r="B23" s="27" t="s">
        <v>529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F.xi'!C89+'PHC OVERHEAD COST F.xi'!C88+'WATSAN OVERHEAD COST F.xi'!C88+'TRADITIONAL OVERHEAD COST F.xi'!C88</f>
        <v>60000000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F.xi'!D89+'PHC OVERHEAD COST F.xi'!D88+'WATSAN OVERHEAD COST F.xi'!D88+'TRADITIONAL OVERHEAD COST F.xi'!D88</f>
        <v>49260158.759999998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F.xi'!E89+'PHC OVERHEAD COST F.xi'!E88+'WATSAN OVERHEAD COST F.xi'!E88+'TRADITIONAL OVERHEAD COST F.xi'!E88</f>
        <v>45000000</v>
      </c>
    </row>
    <row r="24" spans="1:5" x14ac:dyDescent="0.25">
      <c r="A24" s="35">
        <v>22060000</v>
      </c>
      <c r="B24" s="27" t="s">
        <v>530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F.xi'!C94+'PHC OVERHEAD COST F.xi'!C93+'WATSAN OVERHEAD COST F.xi'!C93+'TRADITIONAL OVERHEAD COST F.xi'!C93</f>
        <v>43000000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F.xi'!D94+'PHC OVERHEAD COST F.xi'!D93+'WATSAN OVERHEAD COST F.xi'!D93+'TRADITIONAL OVERHEAD COST F.xi'!D93</f>
        <v>19300000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F.xi'!E94+'PHC OVERHEAD COST F.xi'!E93+'WATSAN OVERHEAD COST F.xi'!E93+'TRADITIONAL OVERHEAD COST F.xi'!E93</f>
        <v>43000000</v>
      </c>
    </row>
    <row r="25" spans="1:5" hidden="1" x14ac:dyDescent="0.25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x14ac:dyDescent="0.25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25">
      <c r="A27" s="22" t="s">
        <v>341</v>
      </c>
      <c r="B27" s="23" t="s">
        <v>470</v>
      </c>
      <c r="C27" s="31">
        <f>C5</f>
        <v>5221079752.3269997</v>
      </c>
      <c r="D27" s="31">
        <f t="shared" ref="D27:E27" si="3">D5</f>
        <v>3316459124.6799998</v>
      </c>
      <c r="E27" s="31">
        <f t="shared" si="3"/>
        <v>4622132934.2399998</v>
      </c>
    </row>
    <row r="28" spans="1:5" hidden="1" x14ac:dyDescent="0.25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KUCOhY4sWP/bYaT9paKonzSTngB4vPIVNxG5jdR4vffPv1OI3417I910sm7fgRJqW1fGjMk0dBi9eLOKbDXwJg==" saltValue="9JuVnSjShTTRddvvAKU/+w==" spinCount="100000" sheet="1" objects="1" scenarios="1" formatColumns="0" formatRows="0" selectLockedCells="1"/>
  <mergeCells count="2">
    <mergeCell ref="A1:E1"/>
    <mergeCell ref="A2:E2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E300"/>
  <sheetViews>
    <sheetView view="pageBreakPreview" topLeftCell="A3" zoomScale="90" zoomScaleNormal="120" zoomScaleSheetLayoutView="90" workbookViewId="0">
      <selection activeCell="A3" sqref="A3"/>
    </sheetView>
  </sheetViews>
  <sheetFormatPr defaultColWidth="8.6640625" defaultRowHeight="15" x14ac:dyDescent="0.25"/>
  <cols>
    <col min="1" max="1" width="15" style="1" customWidth="1"/>
    <col min="2" max="2" width="52" style="1" bestFit="1" customWidth="1"/>
    <col min="3" max="5" width="24.33203125" style="1" bestFit="1" customWidth="1"/>
    <col min="6" max="16384" width="8.6640625" style="1"/>
  </cols>
  <sheetData>
    <row r="1" spans="1:5" x14ac:dyDescent="0.25">
      <c r="A1" s="74" t="s">
        <v>917</v>
      </c>
      <c r="B1" s="74"/>
      <c r="C1" s="74"/>
      <c r="D1" s="74"/>
      <c r="E1" s="74"/>
    </row>
    <row r="2" spans="1:5" ht="36.6" customHeight="1" x14ac:dyDescent="0.25">
      <c r="A2" s="76" t="s">
        <v>907</v>
      </c>
      <c r="B2" s="76"/>
      <c r="C2" s="76"/>
      <c r="D2" s="76"/>
      <c r="E2" s="76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486</v>
      </c>
      <c r="C4" s="50" t="s">
        <v>590</v>
      </c>
      <c r="D4" s="50" t="s">
        <v>591</v>
      </c>
      <c r="E4" s="50" t="s">
        <v>592</v>
      </c>
    </row>
    <row r="5" spans="1:5" x14ac:dyDescent="0.25">
      <c r="A5" s="20">
        <v>32010100</v>
      </c>
      <c r="B5" s="21" t="s">
        <v>503</v>
      </c>
      <c r="C5" s="28">
        <f>'PMD CAPITAL EXP F.xii'!D7+'AGRIC CAPITAL EXP F.xii'!D7+'FINANCE CAPITAL EXP F.xii'!D7+'WORKS CAPITAL EXP F.xii'!D7+'ESD CAPITAL EXP F.xii'!D7+'PHC CAPITAL EXP F.xii'!D7+'WATSAN CAPITAL EXP F.xii'!D7</f>
        <v>1274842337</v>
      </c>
      <c r="D5" s="28">
        <f>'PMD CAPITAL EXP F.xii'!E7+'AGRIC CAPITAL EXP F.xii'!E7+'FINANCE CAPITAL EXP F.xii'!E7+'WORKS CAPITAL EXP F.xii'!E7+'ESD CAPITAL EXP F.xii'!E7+'PHC CAPITAL EXP F.xii'!E7+'WATSAN CAPITAL EXP F.xii'!E7</f>
        <v>692950399.17000008</v>
      </c>
      <c r="E5" s="28">
        <f>'PMD CAPITAL EXP F.xii'!F7+'AGRIC CAPITAL EXP F.xii'!F7+'FINANCE CAPITAL EXP F.xii'!F7+'WORKS CAPITAL EXP F.xii'!F7+'ESD CAPITAL EXP F.xii'!F7+'PHC CAPITAL EXP F.xii'!F7+'WATSAN CAPITAL EXP F.xii'!F7</f>
        <v>1211018913.1700001</v>
      </c>
    </row>
    <row r="6" spans="1:5" x14ac:dyDescent="0.25">
      <c r="A6" s="20">
        <v>32010200</v>
      </c>
      <c r="B6" s="21" t="s">
        <v>594</v>
      </c>
      <c r="C6" s="28">
        <f>'PMD CAPITAL EXP F.xii'!D18+'AGRIC CAPITAL EXP F.xii'!D18+'FINANCE CAPITAL EXP F.xii'!D11+'WORKS CAPITAL EXP F.xii'!D17+'ESD CAPITAL EXP F.xii'!D17+'PHC CAPITAL EXP F.xii'!D23+'WATSAN CAPITAL EXP F.xii'!D19</f>
        <v>629500000</v>
      </c>
      <c r="D6" s="28">
        <f>'PMD CAPITAL EXP F.xii'!E18+'AGRIC CAPITAL EXP F.xii'!E18+'FINANCE CAPITAL EXP F.xii'!E11+'WORKS CAPITAL EXP F.xii'!E17+'ESD CAPITAL EXP F.xii'!E17+'PHC CAPITAL EXP F.xii'!E23+'WATSAN CAPITAL EXP F.xii'!E19</f>
        <v>386157053</v>
      </c>
      <c r="E6" s="28">
        <f>'PMD CAPITAL EXP F.xii'!F18+'AGRIC CAPITAL EXP F.xii'!F18+'FINANCE CAPITAL EXP F.xii'!F11+'WORKS CAPITAL EXP F.xii'!F17+'ESD CAPITAL EXP F.xii'!F17+'PHC CAPITAL EXP F.xii'!F23+'WATSAN CAPITAL EXP F.xii'!F19</f>
        <v>2127117535.1599998</v>
      </c>
    </row>
    <row r="7" spans="1:5" x14ac:dyDescent="0.25">
      <c r="A7" s="20">
        <v>32010300</v>
      </c>
      <c r="B7" s="21" t="s">
        <v>504</v>
      </c>
      <c r="C7" s="28">
        <f>'PMD CAPITAL EXP F.xii'!D29+'AGRIC CAPITAL EXP F.xii'!D29+'FINANCE CAPITAL EXP F.xii'!D16+'WORKS CAPITAL EXP F.xii'!D37+'ESD CAPITAL EXP F.xii'!D28+'PHC CAPITAL EXP F.xii'!D34+'WATSAN CAPITAL EXP F.xii'!D30</f>
        <v>0</v>
      </c>
      <c r="D7" s="28">
        <f>'PMD CAPITAL EXP F.xii'!E29+'AGRIC CAPITAL EXP F.xii'!E29+'FINANCE CAPITAL EXP F.xii'!E16+'WORKS CAPITAL EXP F.xii'!E37+'ESD CAPITAL EXP F.xii'!E28+'PHC CAPITAL EXP F.xii'!E34+'WATSAN CAPITAL EXP F.xii'!E30</f>
        <v>0</v>
      </c>
      <c r="E7" s="28">
        <f>'PMD CAPITAL EXP F.xii'!F29+'AGRIC CAPITAL EXP F.xii'!F29+'FINANCE CAPITAL EXP F.xii'!F16+'WORKS CAPITAL EXP F.xii'!F37+'ESD CAPITAL EXP F.xii'!F28+'PHC CAPITAL EXP F.xii'!F34+'WATSAN CAPITAL EXP F.xii'!F30</f>
        <v>0</v>
      </c>
    </row>
    <row r="8" spans="1:5" x14ac:dyDescent="0.25">
      <c r="A8" s="20">
        <v>32010400</v>
      </c>
      <c r="B8" s="21" t="s">
        <v>505</v>
      </c>
      <c r="C8" s="28">
        <f>'PMD CAPITAL EXP F.xii'!D35+'AGRIC CAPITAL EXP F.xii'!D35+'FINANCE CAPITAL EXP F.xii'!D22+'WORKS CAPITAL EXP F.xii'!D43+'ESD CAPITAL EXP F.xii'!D34+'PHC CAPITAL EXP F.xii'!D40+'WATSAN CAPITAL EXP F.xii'!D36</f>
        <v>248540000</v>
      </c>
      <c r="D8" s="28">
        <f>'PMD CAPITAL EXP F.xii'!E35+'AGRIC CAPITAL EXP F.xii'!E35+'FINANCE CAPITAL EXP F.xii'!E22+'WORKS CAPITAL EXP F.xii'!E43+'ESD CAPITAL EXP F.xii'!E34+'PHC CAPITAL EXP F.xii'!E40+'WATSAN CAPITAL EXP F.xii'!E36</f>
        <v>44850000</v>
      </c>
      <c r="E8" s="28">
        <f>'PMD CAPITAL EXP F.xii'!F35+'AGRIC CAPITAL EXP F.xii'!F35+'FINANCE CAPITAL EXP F.xii'!F22+'WORKS CAPITAL EXP F.xii'!F43+'ESD CAPITAL EXP F.xii'!F34+'PHC CAPITAL EXP F.xii'!F40+'WATSAN CAPITAL EXP F.xii'!F36</f>
        <v>109875837.67</v>
      </c>
    </row>
    <row r="9" spans="1:5" x14ac:dyDescent="0.25">
      <c r="A9" s="20">
        <v>32010500</v>
      </c>
      <c r="B9" s="21" t="s">
        <v>506</v>
      </c>
      <c r="C9" s="28">
        <f>'PMD CAPITAL EXP F.xii'!D41+'AGRIC CAPITAL EXP F.xii'!D41+'FINANCE CAPITAL EXP F.xii'!D28+'WORKS CAPITAL EXP F.xii'!D49+'ESD CAPITAL EXP F.xii'!D40+'PHC CAPITAL EXP F.xii'!D46+'WATSAN CAPITAL EXP F.xii'!D42</f>
        <v>26000000</v>
      </c>
      <c r="D9" s="28">
        <f>'PMD CAPITAL EXP F.xii'!E41+'AGRIC CAPITAL EXP F.xii'!E41+'FINANCE CAPITAL EXP F.xii'!E28+'WORKS CAPITAL EXP F.xii'!E49+'ESD CAPITAL EXP F.xii'!E40+'PHC CAPITAL EXP F.xii'!E46+'WATSAN CAPITAL EXP F.xii'!E42</f>
        <v>11677875</v>
      </c>
      <c r="E9" s="28">
        <f>'PMD CAPITAL EXP F.xii'!F41+'AGRIC CAPITAL EXP F.xii'!F41+'FINANCE CAPITAL EXP F.xii'!F28+'WORKS CAPITAL EXP F.xii'!F49+'ESD CAPITAL EXP F.xii'!F40+'PHC CAPITAL EXP F.xii'!F46+'WATSAN CAPITAL EXP F.xii'!F42</f>
        <v>43000000</v>
      </c>
    </row>
    <row r="10" spans="1:5" x14ac:dyDescent="0.25">
      <c r="A10" s="20">
        <v>32010600</v>
      </c>
      <c r="B10" s="21" t="s">
        <v>507</v>
      </c>
      <c r="C10" s="28">
        <f>'PMD CAPITAL EXP F.xii'!D50+'AGRIC CAPITAL EXP F.xii'!D50+'FINANCE CAPITAL EXP F.xii'!D37+'WORKS CAPITAL EXP F.xii'!D58+'ESD CAPITAL EXP F.xii'!D49+'PHC CAPITAL EXP F.xii'!D55+'WATSAN CAPITAL EXP F.xii'!D51</f>
        <v>3000000</v>
      </c>
      <c r="D10" s="28">
        <f>'PMD CAPITAL EXP F.xii'!E50+'AGRIC CAPITAL EXP F.xii'!E50+'FINANCE CAPITAL EXP F.xii'!E37+'WORKS CAPITAL EXP F.xii'!E58+'ESD CAPITAL EXP F.xii'!E49+'PHC CAPITAL EXP F.xii'!E55+'WATSAN CAPITAL EXP F.xii'!E51</f>
        <v>0</v>
      </c>
      <c r="E10" s="28">
        <f>'PMD CAPITAL EXP F.xii'!F50+'AGRIC CAPITAL EXP F.xii'!F50+'FINANCE CAPITAL EXP F.xii'!F37+'WORKS CAPITAL EXP F.xii'!F58+'ESD CAPITAL EXP F.xii'!F49+'PHC CAPITAL EXP F.xii'!F55+'WATSAN CAPITAL EXP F.xii'!F51</f>
        <v>0</v>
      </c>
    </row>
    <row r="11" spans="1:5" x14ac:dyDescent="0.25">
      <c r="A11" s="20">
        <v>32010900</v>
      </c>
      <c r="B11" s="21" t="s">
        <v>508</v>
      </c>
      <c r="C11" s="28">
        <f>'PMD CAPITAL EXP F.xii'!D57+'AGRIC CAPITAL EXP F.xii'!D57+'FINANCE CAPITAL EXP F.xii'!D44+'WORKS CAPITAL EXP F.xii'!D65+'ESD CAPITAL EXP F.xii'!D56+'PHC CAPITAL EXP F.xii'!D62+'WATSAN CAPITAL EXP F.xii'!D58</f>
        <v>467555555</v>
      </c>
      <c r="D11" s="28">
        <f>'PMD CAPITAL EXP F.xii'!E57+'AGRIC CAPITAL EXP F.xii'!E57+'FINANCE CAPITAL EXP F.xii'!E44+'WORKS CAPITAL EXP F.xii'!E65+'ESD CAPITAL EXP F.xii'!E56+'PHC CAPITAL EXP F.xii'!E62+'WATSAN CAPITAL EXP F.xii'!E58</f>
        <v>292444304.61000001</v>
      </c>
      <c r="E11" s="28">
        <f>'PMD CAPITAL EXP F.xii'!F57+'AGRIC CAPITAL EXP F.xii'!F57+'FINANCE CAPITAL EXP F.xii'!F44+'WORKS CAPITAL EXP F.xii'!F65+'ESD CAPITAL EXP F.xii'!F56+'PHC CAPITAL EXP F.xii'!F62+'WATSAN CAPITAL EXP F.xii'!F58</f>
        <v>447399405</v>
      </c>
    </row>
    <row r="12" spans="1:5" x14ac:dyDescent="0.25">
      <c r="A12" s="20">
        <v>32020100</v>
      </c>
      <c r="B12" s="21" t="s">
        <v>509</v>
      </c>
      <c r="C12" s="28">
        <f>'PMD CAPITAL EXP F.xii'!D69+'AGRIC CAPITAL EXP F.xii'!D77+'FINANCE CAPITAL EXP F.xii'!D56+'WORKS CAPITAL EXP F.xii'!D77+'ESD CAPITAL EXP F.xii'!D68+'PHC CAPITAL EXP F.xii'!D74+'WATSAN CAPITAL EXP F.xii'!D70</f>
        <v>40000000</v>
      </c>
      <c r="D12" s="28">
        <f>'PMD CAPITAL EXP F.xii'!E69+'AGRIC CAPITAL EXP F.xii'!E77+'FINANCE CAPITAL EXP F.xii'!E56+'WORKS CAPITAL EXP F.xii'!E77+'ESD CAPITAL EXP F.xii'!E68+'PHC CAPITAL EXP F.xii'!E74+'WATSAN CAPITAL EXP F.xii'!E70</f>
        <v>3825726.12</v>
      </c>
      <c r="E12" s="28">
        <f>'PMD CAPITAL EXP F.xii'!F69+'AGRIC CAPITAL EXP F.xii'!F77+'FINANCE CAPITAL EXP F.xii'!F56+'WORKS CAPITAL EXP F.xii'!F77+'ESD CAPITAL EXP F.xii'!F68+'PHC CAPITAL EXP F.xii'!F74+'WATSAN CAPITAL EXP F.xii'!F70</f>
        <v>253000000</v>
      </c>
    </row>
    <row r="13" spans="1:5" x14ac:dyDescent="0.25">
      <c r="A13" s="20">
        <v>32030100</v>
      </c>
      <c r="B13" s="21" t="s">
        <v>462</v>
      </c>
      <c r="C13" s="28">
        <f>'PMD CAPITAL EXP F.xii'!D82+'AGRIC CAPITAL EXP F.xii'!D84+'FINANCE CAPITAL EXP F.xii'!D63+'WORKS CAPITAL EXP F.xii'!D84+'ESD CAPITAL EXP F.xii'!D75+'PHC CAPITAL EXP F.xii'!D81+'WATSAN CAPITAL EXP F.xii'!D77</f>
        <v>3000000</v>
      </c>
      <c r="D13" s="28">
        <f>'PMD CAPITAL EXP F.xii'!E82+'AGRIC CAPITAL EXP F.xii'!E84+'FINANCE CAPITAL EXP F.xii'!E63+'WORKS CAPITAL EXP F.xii'!E84+'ESD CAPITAL EXP F.xii'!E75+'PHC CAPITAL EXP F.xii'!E81+'WATSAN CAPITAL EXP F.xii'!E77</f>
        <v>300000</v>
      </c>
      <c r="E13" s="28">
        <f>'PMD CAPITAL EXP F.xii'!F82+'AGRIC CAPITAL EXP F.xii'!F84+'FINANCE CAPITAL EXP F.xii'!F63+'WORKS CAPITAL EXP F.xii'!F84+'ESD CAPITAL EXP F.xii'!F75+'PHC CAPITAL EXP F.xii'!F81+'WATSAN CAPITAL EXP F.xii'!F77</f>
        <v>1000000</v>
      </c>
    </row>
    <row r="14" spans="1:5" x14ac:dyDescent="0.25">
      <c r="A14" s="20">
        <v>32011000</v>
      </c>
      <c r="B14" s="21" t="s">
        <v>547</v>
      </c>
      <c r="C14" s="28">
        <f>'PMD CAPITAL EXP F.xii'!D88+'AGRIC CAPITAL EXP F.xii'!D90+'FINANCE CAPITAL EXP F.xii'!D69+'WORKS CAPITAL EXP F.xii'!D90+'ESD CAPITAL EXP F.xii'!D81+'PHC CAPITAL EXP F.xii'!D87+'WATSAN CAPITAL EXP F.xii'!D83</f>
        <v>0</v>
      </c>
      <c r="D14" s="28">
        <f>'PMD CAPITAL EXP F.xii'!E88+'AGRIC CAPITAL EXP F.xii'!E90+'FINANCE CAPITAL EXP F.xii'!E69+'WORKS CAPITAL EXP F.xii'!E90+'ESD CAPITAL EXP F.xii'!E81+'PHC CAPITAL EXP F.xii'!E87+'WATSAN CAPITAL EXP F.xii'!E83</f>
        <v>0</v>
      </c>
      <c r="E14" s="28">
        <f>'PMD CAPITAL EXP F.xii'!F88+'AGRIC CAPITAL EXP F.xii'!F90+'FINANCE CAPITAL EXP F.xii'!F69+'WORKS CAPITAL EXP F.xii'!F90+'ESD CAPITAL EXP F.xii'!F81+'PHC CAPITAL EXP F.xii'!F87+'WATSAN CAPITAL EXP F.xii'!F83</f>
        <v>0</v>
      </c>
    </row>
    <row r="15" spans="1:5" hidden="1" x14ac:dyDescent="0.25">
      <c r="A15" s="21" t="s">
        <v>341</v>
      </c>
      <c r="B15" s="21" t="s">
        <v>341</v>
      </c>
      <c r="C15" s="21"/>
      <c r="D15" s="21"/>
      <c r="E15" s="21"/>
    </row>
    <row r="16" spans="1:5" hidden="1" x14ac:dyDescent="0.25">
      <c r="A16" s="21" t="s">
        <v>341</v>
      </c>
      <c r="B16" s="21" t="s">
        <v>341</v>
      </c>
      <c r="C16" s="21"/>
      <c r="D16" s="21"/>
      <c r="E16" s="21"/>
    </row>
    <row r="17" spans="1:5" hidden="1" x14ac:dyDescent="0.25">
      <c r="A17" s="21" t="s">
        <v>341</v>
      </c>
      <c r="B17" s="21" t="s">
        <v>341</v>
      </c>
      <c r="C17" s="21"/>
      <c r="D17" s="21"/>
      <c r="E17" s="21"/>
    </row>
    <row r="18" spans="1:5" hidden="1" x14ac:dyDescent="0.25">
      <c r="A18" s="21" t="s">
        <v>341</v>
      </c>
      <c r="B18" s="21" t="s">
        <v>341</v>
      </c>
      <c r="C18" s="21"/>
      <c r="D18" s="21"/>
      <c r="E18" s="21"/>
    </row>
    <row r="19" spans="1:5" hidden="1" x14ac:dyDescent="0.25">
      <c r="A19" s="21" t="s">
        <v>341</v>
      </c>
      <c r="B19" s="21" t="s">
        <v>341</v>
      </c>
      <c r="C19" s="21"/>
      <c r="D19" s="21"/>
      <c r="E19" s="21"/>
    </row>
    <row r="20" spans="1:5" hidden="1" x14ac:dyDescent="0.25">
      <c r="A20" s="21" t="s">
        <v>341</v>
      </c>
      <c r="B20" s="21" t="s">
        <v>341</v>
      </c>
      <c r="C20" s="21"/>
      <c r="D20" s="21"/>
      <c r="E20" s="21"/>
    </row>
    <row r="21" spans="1:5" hidden="1" x14ac:dyDescent="0.25">
      <c r="A21" s="21" t="s">
        <v>341</v>
      </c>
      <c r="B21" s="21" t="s">
        <v>341</v>
      </c>
      <c r="C21" s="21"/>
      <c r="D21" s="21"/>
      <c r="E21" s="21"/>
    </row>
    <row r="22" spans="1:5" hidden="1" x14ac:dyDescent="0.25">
      <c r="A22" s="21" t="s">
        <v>341</v>
      </c>
      <c r="B22" s="21" t="s">
        <v>341</v>
      </c>
      <c r="C22" s="21"/>
      <c r="D22" s="21"/>
      <c r="E22" s="21"/>
    </row>
    <row r="23" spans="1:5" hidden="1" x14ac:dyDescent="0.25">
      <c r="A23" s="21" t="s">
        <v>341</v>
      </c>
      <c r="B23" s="21" t="s">
        <v>341</v>
      </c>
      <c r="C23" s="21"/>
      <c r="D23" s="21"/>
      <c r="E23" s="21"/>
    </row>
    <row r="24" spans="1:5" hidden="1" x14ac:dyDescent="0.25">
      <c r="A24" s="21" t="s">
        <v>341</v>
      </c>
      <c r="B24" s="21" t="s">
        <v>341</v>
      </c>
      <c r="C24" s="21"/>
      <c r="D24" s="21"/>
      <c r="E24" s="21"/>
    </row>
    <row r="25" spans="1:5" hidden="1" x14ac:dyDescent="0.25">
      <c r="A25" s="21" t="s">
        <v>341</v>
      </c>
      <c r="B25" s="21" t="s">
        <v>341</v>
      </c>
      <c r="C25" s="21"/>
      <c r="D25" s="21"/>
      <c r="E25" s="21"/>
    </row>
    <row r="26" spans="1:5" hidden="1" x14ac:dyDescent="0.25">
      <c r="A26" s="21" t="s">
        <v>341</v>
      </c>
      <c r="B26" s="21" t="s">
        <v>341</v>
      </c>
      <c r="C26" s="21"/>
      <c r="D26" s="21"/>
      <c r="E26" s="21"/>
    </row>
    <row r="27" spans="1:5" x14ac:dyDescent="0.25">
      <c r="A27" s="21" t="s">
        <v>341</v>
      </c>
      <c r="B27" s="21" t="s">
        <v>341</v>
      </c>
      <c r="C27" s="21"/>
      <c r="D27" s="21"/>
      <c r="E27" s="21"/>
    </row>
    <row r="28" spans="1:5" x14ac:dyDescent="0.25">
      <c r="A28" s="21" t="s">
        <v>341</v>
      </c>
      <c r="B28" s="23" t="s">
        <v>510</v>
      </c>
      <c r="C28" s="29">
        <f>SUM(C5:C27)</f>
        <v>2692437892</v>
      </c>
      <c r="D28" s="29">
        <f t="shared" ref="D28:E28" si="0">SUM(D5:D27)</f>
        <v>1432205357.9000001</v>
      </c>
      <c r="E28" s="29">
        <f t="shared" si="0"/>
        <v>4192411691</v>
      </c>
    </row>
    <row r="29" spans="1:5" hidden="1" x14ac:dyDescent="0.25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CdxGDvQQJKLboiZzWkegoHbd7WrhUuAb3GtM/UBy3UihYQscvFRvY5MbY007vp1Y5Rwzfwte+GonK/F9wLWOQ==" saltValue="ghoMb5ikaeIBKZyNngSyaQ==" spinCount="100000" sheet="1" objects="1" scenarios="1" formatColumns="0" formatRows="0" selectLockedCells="1"/>
  <mergeCells count="2">
    <mergeCell ref="A1:E1"/>
    <mergeCell ref="A2:E2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E300"/>
  <sheetViews>
    <sheetView view="pageBreakPreview" zoomScale="90" zoomScaleNormal="120" zoomScaleSheetLayoutView="90" workbookViewId="0">
      <selection activeCell="A3" sqref="A3"/>
    </sheetView>
  </sheetViews>
  <sheetFormatPr defaultColWidth="8.6640625" defaultRowHeight="15" x14ac:dyDescent="0.25"/>
  <cols>
    <col min="1" max="1" width="16" style="1" customWidth="1"/>
    <col min="2" max="2" width="52" style="1" bestFit="1" customWidth="1"/>
    <col min="3" max="5" width="24.33203125" style="1" bestFit="1" customWidth="1"/>
    <col min="6" max="16384" width="8.6640625" style="1"/>
  </cols>
  <sheetData>
    <row r="1" spans="1:5" x14ac:dyDescent="0.25">
      <c r="A1" s="74" t="s">
        <v>916</v>
      </c>
      <c r="B1" s="74"/>
      <c r="C1" s="74"/>
      <c r="D1" s="74"/>
      <c r="E1" s="74"/>
    </row>
    <row r="2" spans="1:5" ht="39.6" customHeight="1" x14ac:dyDescent="0.25">
      <c r="A2" s="76" t="s">
        <v>906</v>
      </c>
      <c r="B2" s="76"/>
      <c r="C2" s="76"/>
      <c r="D2" s="76"/>
      <c r="E2" s="76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476</v>
      </c>
      <c r="C4" s="50" t="s">
        <v>590</v>
      </c>
      <c r="D4" s="50" t="s">
        <v>591</v>
      </c>
      <c r="E4" s="50" t="s">
        <v>592</v>
      </c>
    </row>
    <row r="5" spans="1:5" x14ac:dyDescent="0.25">
      <c r="A5" s="25" t="s">
        <v>511</v>
      </c>
      <c r="B5" s="27" t="s">
        <v>477</v>
      </c>
      <c r="C5" s="11">
        <v>0</v>
      </c>
      <c r="D5" s="11">
        <v>0</v>
      </c>
      <c r="E5" s="11">
        <v>0</v>
      </c>
    </row>
    <row r="6" spans="1:5" x14ac:dyDescent="0.25">
      <c r="A6" s="25" t="s">
        <v>512</v>
      </c>
      <c r="B6" s="27" t="s">
        <v>478</v>
      </c>
      <c r="C6" s="11">
        <v>0</v>
      </c>
      <c r="D6" s="11">
        <v>0</v>
      </c>
      <c r="E6" s="11">
        <v>0</v>
      </c>
    </row>
    <row r="7" spans="1:5" x14ac:dyDescent="0.25">
      <c r="A7" s="25" t="s">
        <v>513</v>
      </c>
      <c r="B7" s="27" t="s">
        <v>479</v>
      </c>
      <c r="C7" s="11">
        <v>0</v>
      </c>
      <c r="D7" s="11">
        <v>0</v>
      </c>
      <c r="E7" s="11">
        <v>0</v>
      </c>
    </row>
    <row r="8" spans="1:5" x14ac:dyDescent="0.25">
      <c r="A8" s="25" t="s">
        <v>514</v>
      </c>
      <c r="B8" s="21" t="s">
        <v>744</v>
      </c>
      <c r="C8" s="11">
        <f>'PMD CAPITAL EXP F.xii'!D6</f>
        <v>370000000</v>
      </c>
      <c r="D8" s="11">
        <f>'PMD CAPITAL EXP F.xii'!E6</f>
        <v>94184447.170000002</v>
      </c>
      <c r="E8" s="11">
        <f>'PMD CAPITAL EXP F.xii'!F6</f>
        <v>371000000</v>
      </c>
    </row>
    <row r="9" spans="1:5" x14ac:dyDescent="0.25">
      <c r="A9" s="25" t="s">
        <v>515</v>
      </c>
      <c r="B9" s="21" t="s">
        <v>480</v>
      </c>
      <c r="C9" s="11">
        <f>'AGRIC CAPITAL EXP F.xii'!D6</f>
        <v>593555555</v>
      </c>
      <c r="D9" s="11">
        <f>'AGRIC CAPITAL EXP F.xii'!E6</f>
        <v>303482109.61000001</v>
      </c>
      <c r="E9" s="11">
        <f>'AGRIC CAPITAL EXP F.xii'!F6</f>
        <v>555399405</v>
      </c>
    </row>
    <row r="10" spans="1:5" x14ac:dyDescent="0.25">
      <c r="A10" s="25" t="s">
        <v>516</v>
      </c>
      <c r="B10" s="21" t="s">
        <v>481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1802135970.8299999</v>
      </c>
    </row>
    <row r="11" spans="1:5" x14ac:dyDescent="0.25">
      <c r="A11" s="25" t="s">
        <v>517</v>
      </c>
      <c r="B11" s="21" t="s">
        <v>482</v>
      </c>
      <c r="C11" s="11">
        <f>'WORKS CAPITAL EXP F.xii'!D6</f>
        <v>627000000</v>
      </c>
      <c r="D11" s="11">
        <f>'WORKS CAPITAL EXP F.xii'!E6</f>
        <v>378484077</v>
      </c>
      <c r="E11" s="11">
        <f>'WORKS CAPITAL EXP F.xii'!F6</f>
        <v>571481564.32999992</v>
      </c>
    </row>
    <row r="12" spans="1:5" x14ac:dyDescent="0.25">
      <c r="A12" s="25" t="s">
        <v>518</v>
      </c>
      <c r="B12" s="21" t="s">
        <v>483</v>
      </c>
      <c r="C12" s="11">
        <f>'ESD CAPITAL EXP F.xii'!D6</f>
        <v>356000000</v>
      </c>
      <c r="D12" s="11">
        <f>'ESD CAPITAL EXP F.xii'!E6</f>
        <v>157204152.12</v>
      </c>
      <c r="E12" s="11">
        <f>'ESD CAPITAL EXP F.xii'!F6</f>
        <v>579686185.16999996</v>
      </c>
    </row>
    <row r="13" spans="1:5" x14ac:dyDescent="0.25">
      <c r="A13" s="25" t="s">
        <v>519</v>
      </c>
      <c r="B13" s="21" t="s">
        <v>751</v>
      </c>
      <c r="C13" s="11">
        <f>'PHC CAPITAL EXP F.xii'!D6</f>
        <v>562175593</v>
      </c>
      <c r="D13" s="11">
        <f>'PHC CAPITAL EXP F.xii'!E6</f>
        <v>366720297</v>
      </c>
      <c r="E13" s="11">
        <f>'PHC CAPITAL EXP F.xii'!F6</f>
        <v>207208565.66999999</v>
      </c>
    </row>
    <row r="14" spans="1:5" x14ac:dyDescent="0.25">
      <c r="A14" s="25" t="s">
        <v>520</v>
      </c>
      <c r="B14" s="21" t="s">
        <v>484</v>
      </c>
      <c r="C14" s="11">
        <f>'WATSAN CAPITAL EXP F.xii'!D6</f>
        <v>183706744</v>
      </c>
      <c r="D14" s="11">
        <f>'WATSAN CAPITAL EXP F.xii'!E6</f>
        <v>132130275</v>
      </c>
      <c r="E14" s="11">
        <f>'WATSAN CAPITAL EXP F.xii'!F6</f>
        <v>105500000</v>
      </c>
    </row>
    <row r="15" spans="1:5" x14ac:dyDescent="0.25">
      <c r="A15" s="25" t="s">
        <v>521</v>
      </c>
      <c r="B15" s="27" t="s">
        <v>485</v>
      </c>
      <c r="C15" s="11">
        <v>0</v>
      </c>
      <c r="D15" s="11">
        <v>0</v>
      </c>
      <c r="E15" s="11">
        <v>0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0"/>
      <c r="D17" s="10"/>
      <c r="E17" s="10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x14ac:dyDescent="0.25">
      <c r="A24" s="6"/>
      <c r="B24" s="7"/>
      <c r="C24" s="10"/>
      <c r="D24" s="10"/>
      <c r="E24" s="10"/>
    </row>
    <row r="25" spans="1:5" x14ac:dyDescent="0.25">
      <c r="A25" s="4"/>
      <c r="B25" s="5" t="s">
        <v>470</v>
      </c>
      <c r="C25" s="11">
        <f>SUM(C5:C24)</f>
        <v>2692437892</v>
      </c>
      <c r="D25" s="11">
        <f t="shared" ref="D25:E25" si="0">SUM(D5:D24)</f>
        <v>1432205357.9000001</v>
      </c>
      <c r="E25" s="11">
        <f t="shared" si="0"/>
        <v>4192411691</v>
      </c>
    </row>
    <row r="26" spans="1:5" hidden="1" x14ac:dyDescent="0.25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plxoI746yNbkAIH5l1opUDcacYb9zGQVqmLX4DjPg8sH6qgWtRRKZ6Z4DVlvrONSK7Bjy7z5N7BH+8ebEyh+Pg==" saltValue="sf/5klQVzrXvl7fV00U3XQ==" spinCount="100000" sheet="1" objects="1" scenarios="1" formatColumns="0" formatRows="0" selectLockedCells="1"/>
  <mergeCells count="2">
    <mergeCell ref="A1:E1"/>
    <mergeCell ref="A2:E2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2" spans="1:5" x14ac:dyDescent="0.25">
      <c r="A2" s="74" t="s">
        <v>522</v>
      </c>
      <c r="B2" s="74"/>
      <c r="C2" s="74"/>
      <c r="D2" s="74"/>
      <c r="E2" s="74"/>
    </row>
    <row r="3" spans="1:5" ht="26.7" customHeight="1" x14ac:dyDescent="0.25">
      <c r="A3" s="76" t="s">
        <v>905</v>
      </c>
      <c r="B3" s="76"/>
      <c r="C3" s="76"/>
      <c r="D3" s="76"/>
      <c r="E3" s="76"/>
    </row>
    <row r="4" spans="1:5" x14ac:dyDescent="0.25">
      <c r="A4" s="75" t="s">
        <v>741</v>
      </c>
      <c r="B4" s="75"/>
      <c r="C4" s="75"/>
      <c r="D4" s="75"/>
      <c r="E4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3">
        <v>21</v>
      </c>
      <c r="B7" s="3" t="s">
        <v>4</v>
      </c>
      <c r="C7" s="12">
        <f>C8+C13+C20</f>
        <v>6839334</v>
      </c>
      <c r="D7" s="12">
        <f t="shared" ref="D7:E7" si="0">D8+D13+D20</f>
        <v>6869334</v>
      </c>
      <c r="E7" s="12">
        <f t="shared" si="0"/>
        <v>6869334</v>
      </c>
    </row>
    <row r="8" spans="1:5" s="1" customFormat="1" x14ac:dyDescent="0.25">
      <c r="A8" s="3">
        <v>2101</v>
      </c>
      <c r="B8" s="3" t="s">
        <v>5</v>
      </c>
      <c r="C8" s="12">
        <f>C9</f>
        <v>6839334</v>
      </c>
      <c r="D8" s="12">
        <f t="shared" ref="D8:E8" si="1">D9</f>
        <v>6869334</v>
      </c>
      <c r="E8" s="12">
        <f t="shared" si="1"/>
        <v>6869334</v>
      </c>
    </row>
    <row r="9" spans="1:5" s="1" customFormat="1" x14ac:dyDescent="0.25">
      <c r="A9" s="3">
        <v>210101</v>
      </c>
      <c r="B9" s="3" t="s">
        <v>6</v>
      </c>
      <c r="C9" s="12">
        <f>SUM(C10:C12)</f>
        <v>6839334</v>
      </c>
      <c r="D9" s="12">
        <f t="shared" ref="D9:E9" si="2">SUM(D10:D12)</f>
        <v>6869334</v>
      </c>
      <c r="E9" s="12">
        <f t="shared" si="2"/>
        <v>6869334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6839334</v>
      </c>
      <c r="D12" s="41">
        <v>6869334</v>
      </c>
      <c r="E12" s="41">
        <v>6869334</v>
      </c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jPU9Q4vRdlM0o0iAmdfCKhsX+pSJgp59cDiAgduPtzhjkLfm/A8cPieE3ER8nobxL3nEL8NB1gzIPyCzrRk1g==" saltValue="WZ4KTQ+859hT8fsYuF9tEw==" spinCount="100000" sheet="1" objects="1" scenarios="1" formatColumns="0" formatRows="0" selectLockedCells="1"/>
  <mergeCells count="3">
    <mergeCell ref="A2:E2"/>
    <mergeCell ref="A3:E3"/>
    <mergeCell ref="A4:E4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6640625" style="49"/>
  </cols>
  <sheetData>
    <row r="1" spans="1:5" x14ac:dyDescent="0.25">
      <c r="A1" s="73"/>
    </row>
    <row r="3" spans="1:5" x14ac:dyDescent="0.25">
      <c r="A3" s="74" t="s">
        <v>523</v>
      </c>
      <c r="B3" s="74"/>
      <c r="C3" s="74"/>
      <c r="D3" s="74"/>
      <c r="E3" s="74"/>
    </row>
    <row r="4" spans="1:5" ht="28.95" customHeight="1" x14ac:dyDescent="0.25">
      <c r="A4" s="76" t="s">
        <v>904</v>
      </c>
      <c r="B4" s="76"/>
      <c r="C4" s="76"/>
      <c r="D4" s="76"/>
      <c r="E4" s="76"/>
    </row>
    <row r="5" spans="1:5" x14ac:dyDescent="0.25">
      <c r="A5" s="75" t="s">
        <v>741</v>
      </c>
      <c r="B5" s="75"/>
      <c r="C5" s="75"/>
      <c r="D5" s="75"/>
      <c r="E5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4">
        <v>2</v>
      </c>
      <c r="B7" s="5" t="s">
        <v>20</v>
      </c>
      <c r="C7" s="12">
        <f>C8+C84+C88+C93</f>
        <v>320000000</v>
      </c>
      <c r="D7" s="12">
        <f t="shared" ref="D7:E7" si="0">D8+D84+D88+D93</f>
        <v>56567500</v>
      </c>
      <c r="E7" s="12">
        <f t="shared" si="0"/>
        <v>85000000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320000000</v>
      </c>
      <c r="D8" s="12">
        <f t="shared" ref="D8:E8" si="1">D9+D14+D22+D36+D45+D48+D54+D63+D67+D70</f>
        <v>56567500</v>
      </c>
      <c r="E8" s="12">
        <f t="shared" si="1"/>
        <v>85000000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2980000</v>
      </c>
      <c r="E9" s="12">
        <f t="shared" si="2"/>
        <v>14000000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3000000</v>
      </c>
      <c r="D11" s="41">
        <v>2980000</v>
      </c>
      <c r="E11" s="41">
        <v>4000000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x14ac:dyDescent="0.25">
      <c r="A13" s="43">
        <v>22020104</v>
      </c>
      <c r="B13" s="44" t="s">
        <v>26</v>
      </c>
      <c r="C13" s="41">
        <v>0</v>
      </c>
      <c r="D13" s="41">
        <v>0</v>
      </c>
      <c r="E13" s="41">
        <v>10000000</v>
      </c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5000000</v>
      </c>
      <c r="D36" s="12">
        <f t="shared" ref="D36:E36" si="4">SUM(D37:D44)</f>
        <v>4990000</v>
      </c>
      <c r="E36" s="12">
        <f t="shared" si="4"/>
        <v>10000000</v>
      </c>
    </row>
    <row r="37" spans="1:5" x14ac:dyDescent="0.25">
      <c r="A37" s="43">
        <v>22020401</v>
      </c>
      <c r="B37" s="44" t="s">
        <v>50</v>
      </c>
      <c r="C37" s="41">
        <v>5000000</v>
      </c>
      <c r="D37" s="41">
        <v>4990000</v>
      </c>
      <c r="E37" s="41">
        <v>10000000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306000000</v>
      </c>
      <c r="D48" s="12">
        <f t="shared" ref="D48:E48" si="6">SUM(D49:D53)</f>
        <v>46227500</v>
      </c>
      <c r="E48" s="12">
        <f t="shared" si="6"/>
        <v>56000000</v>
      </c>
    </row>
    <row r="49" spans="1:5" x14ac:dyDescent="0.25">
      <c r="A49" s="43">
        <v>22020601</v>
      </c>
      <c r="B49" s="44" t="s">
        <v>62</v>
      </c>
      <c r="C49" s="41">
        <v>300000000</v>
      </c>
      <c r="D49" s="41">
        <v>40227500</v>
      </c>
      <c r="E49" s="41">
        <v>50000000</v>
      </c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x14ac:dyDescent="0.25">
      <c r="A52" s="43">
        <v>22020604</v>
      </c>
      <c r="B52" s="44" t="s">
        <v>65</v>
      </c>
      <c r="C52" s="41">
        <v>6000000</v>
      </c>
      <c r="D52" s="41">
        <v>6000000</v>
      </c>
      <c r="E52" s="41">
        <v>6000000</v>
      </c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6000000</v>
      </c>
      <c r="D70" s="12">
        <f t="shared" ref="D70:E70" si="10">SUM(D71:D83)</f>
        <v>2370000</v>
      </c>
      <c r="E70" s="12">
        <f t="shared" si="10"/>
        <v>5000000</v>
      </c>
    </row>
    <row r="71" spans="1:5" x14ac:dyDescent="0.25">
      <c r="A71" s="43">
        <v>22021001</v>
      </c>
      <c r="B71" s="44" t="s">
        <v>84</v>
      </c>
      <c r="C71" s="41">
        <v>6000000</v>
      </c>
      <c r="D71" s="41">
        <v>2370000</v>
      </c>
      <c r="E71" s="41">
        <v>5000000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1FHELDw+RGUuE3Z1XEyHPOOh517OBNRb+e+TMSGVdfpo/SI9CZvqvAVJy/5X/3fhb2LqaXqLctmFPKJqaWDPAg==" saltValue="1w0+Y664/xv0p9NxwTGeXg==" spinCount="100000" sheet="1" objects="1" scenarios="1" formatColumns="0" formatRows="0" selectLockedCells="1"/>
  <mergeCells count="3">
    <mergeCell ref="A3:E3"/>
    <mergeCell ref="A4:E4"/>
    <mergeCell ref="A5:E5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2" spans="1:5" x14ac:dyDescent="0.25">
      <c r="A2" s="74" t="s">
        <v>522</v>
      </c>
      <c r="B2" s="74"/>
      <c r="C2" s="74"/>
      <c r="D2" s="74"/>
      <c r="E2" s="74"/>
    </row>
    <row r="3" spans="1:5" ht="26.7" customHeight="1" x14ac:dyDescent="0.25">
      <c r="A3" s="76" t="s">
        <v>903</v>
      </c>
      <c r="B3" s="76"/>
      <c r="C3" s="76"/>
      <c r="D3" s="76"/>
      <c r="E3" s="76"/>
    </row>
    <row r="4" spans="1:5" x14ac:dyDescent="0.25">
      <c r="A4" s="75" t="s">
        <v>742</v>
      </c>
      <c r="B4" s="75"/>
      <c r="C4" s="75"/>
      <c r="D4" s="75"/>
      <c r="E4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3">
        <v>21</v>
      </c>
      <c r="B7" s="3" t="s">
        <v>4</v>
      </c>
      <c r="C7" s="12">
        <f>C8+C13+C20</f>
        <v>32607256</v>
      </c>
      <c r="D7" s="12">
        <f t="shared" ref="D7:E7" si="0">D8+D13+D20</f>
        <v>32607256</v>
      </c>
      <c r="E7" s="12">
        <f t="shared" si="0"/>
        <v>32607256</v>
      </c>
    </row>
    <row r="8" spans="1:5" s="1" customFormat="1" x14ac:dyDescent="0.25">
      <c r="A8" s="3">
        <v>2101</v>
      </c>
      <c r="B8" s="3" t="s">
        <v>5</v>
      </c>
      <c r="C8" s="12">
        <f>C9</f>
        <v>32607256</v>
      </c>
      <c r="D8" s="12">
        <f t="shared" ref="D8:E8" si="1">D9</f>
        <v>32607256</v>
      </c>
      <c r="E8" s="12">
        <f t="shared" si="1"/>
        <v>32607256</v>
      </c>
    </row>
    <row r="9" spans="1:5" s="1" customFormat="1" x14ac:dyDescent="0.25">
      <c r="A9" s="3">
        <v>210101</v>
      </c>
      <c r="B9" s="3" t="s">
        <v>6</v>
      </c>
      <c r="C9" s="12">
        <f>SUM(C10:C12)</f>
        <v>32607256</v>
      </c>
      <c r="D9" s="12">
        <f t="shared" ref="D9:E9" si="2">SUM(D10:D12)</f>
        <v>32607256</v>
      </c>
      <c r="E9" s="12">
        <f t="shared" si="2"/>
        <v>32607256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32607256</v>
      </c>
      <c r="D12" s="41">
        <v>32607256</v>
      </c>
      <c r="E12" s="41">
        <v>32607256</v>
      </c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+kUhBUTtm0fnIgJVoUrL8Z/mMF3hyl/zy4TKyLBOiz/hsSQoR+Qp+RF8FPO5dBh9xyXIo00MF6P8TSd+Q7bKw==" saltValue="laYWj/mBM+p0GP6/xONewQ==" spinCount="100000" sheet="1" objects="1" scenarios="1" formatColumns="0" formatRows="0" selectLockedCells="1"/>
  <mergeCells count="3">
    <mergeCell ref="A2:E2"/>
    <mergeCell ref="A3:E3"/>
    <mergeCell ref="A4:E4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3" spans="1:5" x14ac:dyDescent="0.25">
      <c r="A3" s="74" t="s">
        <v>523</v>
      </c>
      <c r="B3" s="74"/>
      <c r="C3" s="74"/>
      <c r="D3" s="74"/>
      <c r="E3" s="74"/>
    </row>
    <row r="4" spans="1:5" ht="28.95" customHeight="1" x14ac:dyDescent="0.25">
      <c r="A4" s="76" t="s">
        <v>902</v>
      </c>
      <c r="B4" s="76"/>
      <c r="C4" s="76"/>
      <c r="D4" s="76"/>
      <c r="E4" s="76"/>
    </row>
    <row r="5" spans="1:5" x14ac:dyDescent="0.25">
      <c r="A5" s="75" t="s">
        <v>742</v>
      </c>
      <c r="B5" s="75"/>
      <c r="C5" s="75"/>
      <c r="D5" s="75"/>
      <c r="E5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4">
        <v>2</v>
      </c>
      <c r="B7" s="5" t="s">
        <v>20</v>
      </c>
      <c r="C7" s="12">
        <f>C8+C84+C88+C93</f>
        <v>36700000</v>
      </c>
      <c r="D7" s="12">
        <f t="shared" ref="D7:E7" si="0">D8+D84+D88+D93</f>
        <v>20102106.300000001</v>
      </c>
      <c r="E7" s="12">
        <f t="shared" si="0"/>
        <v>25000000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36700000</v>
      </c>
      <c r="D8" s="12">
        <f t="shared" ref="D8:E8" si="1">D9+D14+D22+D36+D45+D48+D54+D63+D67+D70</f>
        <v>20102106.300000001</v>
      </c>
      <c r="E8" s="12">
        <f t="shared" si="1"/>
        <v>25000000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1200000</v>
      </c>
      <c r="E9" s="12">
        <f t="shared" si="2"/>
        <v>6000000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3000000</v>
      </c>
      <c r="D11" s="41">
        <v>1200000</v>
      </c>
      <c r="E11" s="41">
        <v>3500000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x14ac:dyDescent="0.25">
      <c r="A13" s="43">
        <v>22020104</v>
      </c>
      <c r="B13" s="44" t="s">
        <v>26</v>
      </c>
      <c r="C13" s="41">
        <v>0</v>
      </c>
      <c r="D13" s="41">
        <v>0</v>
      </c>
      <c r="E13" s="41">
        <v>2500000</v>
      </c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200000</v>
      </c>
      <c r="D22" s="12">
        <f t="shared" ref="D22:E22" si="3">SUM(D23:D35)</f>
        <v>0</v>
      </c>
      <c r="E22" s="12">
        <f t="shared" si="3"/>
        <v>200000</v>
      </c>
    </row>
    <row r="23" spans="1:5" x14ac:dyDescent="0.25">
      <c r="A23" s="43">
        <v>22020301</v>
      </c>
      <c r="B23" s="44" t="s">
        <v>36</v>
      </c>
      <c r="C23" s="41">
        <v>200000</v>
      </c>
      <c r="D23" s="41">
        <v>0</v>
      </c>
      <c r="E23" s="41">
        <v>200000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3500000</v>
      </c>
      <c r="D36" s="12">
        <f t="shared" ref="D36:E36" si="4">SUM(D37:D44)</f>
        <v>2100000</v>
      </c>
      <c r="E36" s="12">
        <f t="shared" si="4"/>
        <v>4000000</v>
      </c>
    </row>
    <row r="37" spans="1:5" x14ac:dyDescent="0.25">
      <c r="A37" s="43">
        <v>22020401</v>
      </c>
      <c r="B37" s="44" t="s">
        <v>50</v>
      </c>
      <c r="C37" s="41">
        <v>2500000</v>
      </c>
      <c r="D37" s="41">
        <v>2100000</v>
      </c>
      <c r="E37" s="41">
        <v>3500000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>
        <v>0</v>
      </c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30000000</v>
      </c>
      <c r="D70" s="12">
        <f t="shared" ref="D70:E70" si="10">SUM(D71:D83)</f>
        <v>16802106.300000001</v>
      </c>
      <c r="E70" s="12">
        <f t="shared" si="10"/>
        <v>14800000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0</v>
      </c>
      <c r="E71" s="41">
        <v>3000000</v>
      </c>
    </row>
    <row r="72" spans="1:5" x14ac:dyDescent="0.25">
      <c r="A72" s="43">
        <v>22021002</v>
      </c>
      <c r="B72" s="44" t="s">
        <v>85</v>
      </c>
      <c r="C72" s="41">
        <v>4000000</v>
      </c>
      <c r="D72" s="41">
        <v>0</v>
      </c>
      <c r="E72" s="41">
        <v>1500000</v>
      </c>
    </row>
    <row r="73" spans="1:5" x14ac:dyDescent="0.25">
      <c r="A73" s="43">
        <v>22021003</v>
      </c>
      <c r="B73" s="44" t="s">
        <v>86</v>
      </c>
      <c r="C73" s="41">
        <v>0</v>
      </c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24000000</v>
      </c>
      <c r="D76" s="41">
        <v>16802106.300000001</v>
      </c>
      <c r="E76" s="41">
        <v>10300000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6/gYpRMNuESmUpzV5Lu27uY9F+RuQmtQLq5dIitysZZoJZNWTDL/ZBit5jXOUG5SsuD73AlHrXQBovtlSJsJSg==" saltValue="ISGCzz/Lk1H3KkIFHusAVw==" spinCount="100000" sheet="1" objects="1" scenarios="1" formatColumns="0" formatRows="0" selectLockedCells="1"/>
  <mergeCells count="3">
    <mergeCell ref="A3:E3"/>
    <mergeCell ref="A4:E4"/>
    <mergeCell ref="A5:E5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2" spans="1:5" x14ac:dyDescent="0.25">
      <c r="A2" s="74" t="s">
        <v>522</v>
      </c>
      <c r="B2" s="74"/>
      <c r="C2" s="74"/>
      <c r="D2" s="74"/>
      <c r="E2" s="74"/>
    </row>
    <row r="3" spans="1:5" ht="26.7" customHeight="1" x14ac:dyDescent="0.25">
      <c r="A3" s="76" t="s">
        <v>901</v>
      </c>
      <c r="B3" s="76"/>
      <c r="C3" s="76"/>
      <c r="D3" s="76"/>
      <c r="E3" s="76"/>
    </row>
    <row r="4" spans="1:5" x14ac:dyDescent="0.25">
      <c r="A4" s="75" t="s">
        <v>743</v>
      </c>
      <c r="B4" s="75"/>
      <c r="C4" s="75"/>
      <c r="D4" s="75"/>
      <c r="E4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3">
        <v>21</v>
      </c>
      <c r="B7" s="3" t="s">
        <v>4</v>
      </c>
      <c r="C7" s="12">
        <f>C8+C13+C20</f>
        <v>38261305</v>
      </c>
      <c r="D7" s="12">
        <f t="shared" ref="D7:E7" si="0">D8+D13+D20</f>
        <v>38261305</v>
      </c>
      <c r="E7" s="12">
        <f t="shared" si="0"/>
        <v>38261305</v>
      </c>
    </row>
    <row r="8" spans="1:5" s="1" customFormat="1" x14ac:dyDescent="0.25">
      <c r="A8" s="3">
        <v>2101</v>
      </c>
      <c r="B8" s="3" t="s">
        <v>5</v>
      </c>
      <c r="C8" s="12">
        <f>C9</f>
        <v>38261305</v>
      </c>
      <c r="D8" s="12">
        <f t="shared" ref="D8:E8" si="1">D9</f>
        <v>38261305</v>
      </c>
      <c r="E8" s="12">
        <f t="shared" si="1"/>
        <v>38261305</v>
      </c>
    </row>
    <row r="9" spans="1:5" s="1" customFormat="1" x14ac:dyDescent="0.25">
      <c r="A9" s="3">
        <v>210101</v>
      </c>
      <c r="B9" s="3" t="s">
        <v>6</v>
      </c>
      <c r="C9" s="12">
        <f>SUM(C10:C12)</f>
        <v>38261305</v>
      </c>
      <c r="D9" s="12">
        <f t="shared" ref="D9:E9" si="2">SUM(D10:D12)</f>
        <v>38261305</v>
      </c>
      <c r="E9" s="12">
        <f t="shared" si="2"/>
        <v>38261305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38261305</v>
      </c>
      <c r="D12" s="41">
        <v>38261305</v>
      </c>
      <c r="E12" s="41">
        <v>38261305</v>
      </c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kxh+yBVilYPou+hd3IpFAZEAOT320YSROLYHOy7InFxvRAR/CJ6o+oDHWJ1oLL1AS5SelhcxLmEPAjDVK3JRcQ==" saltValue="gnk99TPPvTn0gwEP4mNBLA==" spinCount="100000" sheet="1" objects="1" scenarios="1" formatColumns="0" formatRows="0" selectLockedCells="1"/>
  <mergeCells count="3">
    <mergeCell ref="A2:E2"/>
    <mergeCell ref="A3:E3"/>
    <mergeCell ref="A4:E4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/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3" spans="1:5" x14ac:dyDescent="0.25">
      <c r="A3" s="74" t="s">
        <v>523</v>
      </c>
      <c r="B3" s="74"/>
      <c r="C3" s="74"/>
      <c r="D3" s="74"/>
      <c r="E3" s="74"/>
    </row>
    <row r="4" spans="1:5" ht="28.95" customHeight="1" x14ac:dyDescent="0.25">
      <c r="A4" s="76" t="s">
        <v>900</v>
      </c>
      <c r="B4" s="76"/>
      <c r="C4" s="76"/>
      <c r="D4" s="76"/>
      <c r="E4" s="76"/>
    </row>
    <row r="5" spans="1:5" x14ac:dyDescent="0.25">
      <c r="A5" s="75" t="s">
        <v>743</v>
      </c>
      <c r="B5" s="75"/>
      <c r="C5" s="75"/>
      <c r="D5" s="75"/>
      <c r="E5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4">
        <v>2</v>
      </c>
      <c r="B7" s="5" t="s">
        <v>20</v>
      </c>
      <c r="C7" s="12">
        <f>C8+C84+C88+C93</f>
        <v>40000000</v>
      </c>
      <c r="D7" s="12">
        <f t="shared" ref="D7:E7" si="0">D8+D84+D88+D93</f>
        <v>39440000</v>
      </c>
      <c r="E7" s="12">
        <f t="shared" si="0"/>
        <v>70000000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40000000</v>
      </c>
      <c r="D8" s="12">
        <f t="shared" ref="D8:E8" si="1">D9+D14+D22+D36+D45+D48+D54+D63+D67+D70</f>
        <v>39440000</v>
      </c>
      <c r="E8" s="12">
        <f t="shared" si="1"/>
        <v>70000000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2500000</v>
      </c>
      <c r="D9" s="12">
        <f t="shared" ref="D9:E9" si="2">SUM(D10:D13)</f>
        <v>2470000</v>
      </c>
      <c r="E9" s="12">
        <f t="shared" si="2"/>
        <v>3000000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2500000</v>
      </c>
      <c r="D11" s="41">
        <v>2470000</v>
      </c>
      <c r="E11" s="41">
        <v>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950000</v>
      </c>
      <c r="E22" s="12">
        <f t="shared" si="3"/>
        <v>2000000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950000</v>
      </c>
      <c r="E23" s="41">
        <v>2000000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6000000</v>
      </c>
      <c r="D36" s="12">
        <f t="shared" ref="D36:E36" si="4">SUM(D37:D44)</f>
        <v>6000000</v>
      </c>
      <c r="E36" s="12">
        <f t="shared" si="4"/>
        <v>8000000</v>
      </c>
    </row>
    <row r="37" spans="1:5" x14ac:dyDescent="0.25">
      <c r="A37" s="43">
        <v>22020401</v>
      </c>
      <c r="B37" s="44" t="s">
        <v>50</v>
      </c>
      <c r="C37" s="41">
        <v>4000000</v>
      </c>
      <c r="D37" s="41">
        <v>4000000</v>
      </c>
      <c r="E37" s="41">
        <v>6000000</v>
      </c>
    </row>
    <row r="38" spans="1:5" x14ac:dyDescent="0.25">
      <c r="A38" s="43">
        <v>22020402</v>
      </c>
      <c r="B38" s="44" t="s">
        <v>51</v>
      </c>
      <c r="C38" s="41">
        <v>2000000</v>
      </c>
      <c r="D38" s="41">
        <v>2000000</v>
      </c>
      <c r="E38" s="41">
        <v>2000000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2500000</v>
      </c>
      <c r="D45" s="12">
        <f t="shared" ref="D45:E45" si="5">SUM(D46:D47)</f>
        <v>2410000</v>
      </c>
      <c r="E45" s="12">
        <f t="shared" si="5"/>
        <v>3000000</v>
      </c>
    </row>
    <row r="46" spans="1:5" x14ac:dyDescent="0.25">
      <c r="A46" s="43">
        <v>22020501</v>
      </c>
      <c r="B46" s="44" t="s">
        <v>59</v>
      </c>
      <c r="C46" s="41">
        <v>2500000</v>
      </c>
      <c r="D46" s="41">
        <v>2410000</v>
      </c>
      <c r="E46" s="41">
        <v>3000000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28000000</v>
      </c>
      <c r="D70" s="12">
        <f t="shared" ref="D70:E70" si="10">SUM(D71:D83)</f>
        <v>27610000</v>
      </c>
      <c r="E70" s="12">
        <f t="shared" si="10"/>
        <v>54000000</v>
      </c>
    </row>
    <row r="71" spans="1:5" x14ac:dyDescent="0.25">
      <c r="A71" s="43">
        <v>22021001</v>
      </c>
      <c r="B71" s="44" t="s">
        <v>84</v>
      </c>
      <c r="C71" s="41">
        <v>3000000</v>
      </c>
      <c r="D71" s="41">
        <v>2900000</v>
      </c>
      <c r="E71" s="41">
        <v>4000000</v>
      </c>
    </row>
    <row r="72" spans="1:5" x14ac:dyDescent="0.25">
      <c r="A72" s="43">
        <v>22021002</v>
      </c>
      <c r="B72" s="44" t="s">
        <v>85</v>
      </c>
      <c r="C72" s="41">
        <v>11000000</v>
      </c>
      <c r="D72" s="41">
        <v>10810000</v>
      </c>
      <c r="E72" s="41">
        <v>20000000</v>
      </c>
    </row>
    <row r="73" spans="1:5" x14ac:dyDescent="0.25">
      <c r="A73" s="43">
        <v>22021003</v>
      </c>
      <c r="B73" s="44" t="s">
        <v>86</v>
      </c>
      <c r="C73" s="41">
        <v>0</v>
      </c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14000000</v>
      </c>
      <c r="D76" s="41">
        <v>13900000</v>
      </c>
      <c r="E76" s="41">
        <v>30000000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uz2sRTzXBgVXeWFKZzyBQuGH9Cjhiv+Gc7o9gupMxEqHPYg1JOfiz6t1+zZfV5/jVxa3olvjBeB5k7SpBvc1aA==" saltValue="Bol87huxSZo7iNmVZwXukA==" spinCount="100000" sheet="1" objects="1" scenarios="1" formatColumns="0" formatRows="0" selectLockedCells="1"/>
  <mergeCells count="3">
    <mergeCell ref="A3:E3"/>
    <mergeCell ref="A4:E4"/>
    <mergeCell ref="A5:E5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2" spans="1:5" x14ac:dyDescent="0.25">
      <c r="A2" s="74" t="s">
        <v>522</v>
      </c>
      <c r="B2" s="74"/>
      <c r="C2" s="74"/>
      <c r="D2" s="74"/>
      <c r="E2" s="74"/>
    </row>
    <row r="3" spans="1:5" ht="26.7" customHeight="1" x14ac:dyDescent="0.25">
      <c r="A3" s="76" t="s">
        <v>899</v>
      </c>
      <c r="B3" s="76"/>
      <c r="C3" s="76"/>
      <c r="D3" s="76"/>
      <c r="E3" s="76"/>
    </row>
    <row r="4" spans="1:5" x14ac:dyDescent="0.25">
      <c r="A4" s="75" t="s">
        <v>745</v>
      </c>
      <c r="B4" s="75"/>
      <c r="C4" s="75"/>
      <c r="D4" s="75"/>
      <c r="E4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3">
        <v>21</v>
      </c>
      <c r="B7" s="3" t="s">
        <v>4</v>
      </c>
      <c r="C7" s="12">
        <f>C8+C13+C20</f>
        <v>108910115.04000001</v>
      </c>
      <c r="D7" s="12">
        <f t="shared" ref="D7:E7" si="0">D8+D13+D20</f>
        <v>107992987.81</v>
      </c>
      <c r="E7" s="12">
        <f t="shared" si="0"/>
        <v>109766747.37</v>
      </c>
    </row>
    <row r="8" spans="1:5" s="1" customFormat="1" x14ac:dyDescent="0.25">
      <c r="A8" s="3">
        <v>2101</v>
      </c>
      <c r="B8" s="3" t="s">
        <v>5</v>
      </c>
      <c r="C8" s="12">
        <f>C9</f>
        <v>108910115.04000001</v>
      </c>
      <c r="D8" s="12">
        <f t="shared" ref="D8:E8" si="1">D9</f>
        <v>107992987.81</v>
      </c>
      <c r="E8" s="12">
        <f t="shared" si="1"/>
        <v>109766747.37</v>
      </c>
    </row>
    <row r="9" spans="1:5" s="1" customFormat="1" x14ac:dyDescent="0.25">
      <c r="A9" s="3">
        <v>210101</v>
      </c>
      <c r="B9" s="3" t="s">
        <v>6</v>
      </c>
      <c r="C9" s="12">
        <f>SUM(C10:C12)</f>
        <v>108910115.04000001</v>
      </c>
      <c r="D9" s="12">
        <f t="shared" ref="D9:E9" si="2">SUM(D10:D12)</f>
        <v>107992987.81</v>
      </c>
      <c r="E9" s="12">
        <f t="shared" si="2"/>
        <v>109766747.37</v>
      </c>
    </row>
    <row r="10" spans="1:5" x14ac:dyDescent="0.25">
      <c r="A10" s="59">
        <v>21010101</v>
      </c>
      <c r="B10" s="48" t="s">
        <v>5</v>
      </c>
      <c r="C10" s="41">
        <v>108910115.04000001</v>
      </c>
      <c r="D10" s="41">
        <v>107992987.81</v>
      </c>
      <c r="E10" s="41">
        <v>109766747.37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EYrXBAVgICsTjxvOqdVMpfmFvnmwrE7O5SmFr74nRbtDS27BhEtVTagiXZqsj6a6U1StYPdNoNC4HSHSNrQPIA==" saltValue="JnlyXQSoDQ4GdkDEAjyVyA==" spinCount="100000" sheet="1" objects="1" scenarios="1" formatColumns="0" formatRows="0" selectLockedCells="1"/>
  <mergeCells count="3">
    <mergeCell ref="A2:E2"/>
    <mergeCell ref="A3:E3"/>
    <mergeCell ref="A4:E4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pageSetUpPr fitToPage="1"/>
  </sheetPr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3" spans="1:5" x14ac:dyDescent="0.25">
      <c r="A3" s="74" t="s">
        <v>523</v>
      </c>
      <c r="B3" s="74"/>
      <c r="C3" s="74"/>
      <c r="D3" s="74"/>
      <c r="E3" s="74"/>
    </row>
    <row r="4" spans="1:5" ht="28.95" customHeight="1" x14ac:dyDescent="0.25">
      <c r="A4" s="76" t="s">
        <v>898</v>
      </c>
      <c r="B4" s="76"/>
      <c r="C4" s="76"/>
      <c r="D4" s="76"/>
      <c r="E4" s="76"/>
    </row>
    <row r="5" spans="1:5" x14ac:dyDescent="0.25">
      <c r="A5" s="75" t="s">
        <v>745</v>
      </c>
      <c r="B5" s="75"/>
      <c r="C5" s="75"/>
      <c r="D5" s="75"/>
      <c r="E5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4">
        <v>2</v>
      </c>
      <c r="B7" s="5" t="s">
        <v>20</v>
      </c>
      <c r="C7" s="12">
        <f>C8+C84+C88+C93</f>
        <v>247000000</v>
      </c>
      <c r="D7" s="12">
        <f t="shared" ref="D7:E7" si="0">D8+D84+D88+D93</f>
        <v>89423136.099999994</v>
      </c>
      <c r="E7" s="12">
        <f t="shared" si="0"/>
        <v>100000000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197000000</v>
      </c>
      <c r="D8" s="12">
        <f t="shared" ref="D8:E8" si="1">D9+D14+D22+D36+D45+D48+D54+D63+D67+D70</f>
        <v>89423136.099999994</v>
      </c>
      <c r="E8" s="12">
        <f t="shared" si="1"/>
        <v>90000000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6000000</v>
      </c>
      <c r="D9" s="12">
        <f t="shared" ref="D9:E9" si="2">SUM(D10:D13)</f>
        <v>2220000</v>
      </c>
      <c r="E9" s="12">
        <f t="shared" si="2"/>
        <v>5000000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6000000</v>
      </c>
      <c r="D11" s="41">
        <v>2220000</v>
      </c>
      <c r="E11" s="41">
        <v>5000000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3000000</v>
      </c>
      <c r="D22" s="12">
        <f t="shared" ref="D22:E22" si="3">SUM(D23:D35)</f>
        <v>1825000</v>
      </c>
      <c r="E22" s="12">
        <f t="shared" si="3"/>
        <v>2500000</v>
      </c>
    </row>
    <row r="23" spans="1:5" x14ac:dyDescent="0.25">
      <c r="A23" s="43">
        <v>22020301</v>
      </c>
      <c r="B23" s="44" t="s">
        <v>36</v>
      </c>
      <c r="C23" s="41">
        <v>3000000</v>
      </c>
      <c r="D23" s="41">
        <v>1825000</v>
      </c>
      <c r="E23" s="41">
        <v>2500000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4000000</v>
      </c>
      <c r="D36" s="12">
        <f t="shared" ref="D36:E36" si="4">SUM(D37:D44)</f>
        <v>2722000</v>
      </c>
      <c r="E36" s="12">
        <f t="shared" si="4"/>
        <v>5000000</v>
      </c>
    </row>
    <row r="37" spans="1:5" x14ac:dyDescent="0.25">
      <c r="A37" s="43">
        <v>22020401</v>
      </c>
      <c r="B37" s="44" t="s">
        <v>50</v>
      </c>
      <c r="C37" s="41">
        <v>3000000</v>
      </c>
      <c r="D37" s="41">
        <v>2722000</v>
      </c>
      <c r="E37" s="41">
        <v>4000000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>
        <v>0</v>
      </c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105000000</v>
      </c>
      <c r="D45" s="12">
        <f t="shared" ref="D45:E45" si="5">SUM(D46:D47)</f>
        <v>55611305.399999999</v>
      </c>
      <c r="E45" s="12">
        <f t="shared" si="5"/>
        <v>37500000</v>
      </c>
    </row>
    <row r="46" spans="1:5" x14ac:dyDescent="0.25">
      <c r="A46" s="43">
        <v>22020501</v>
      </c>
      <c r="B46" s="44" t="s">
        <v>59</v>
      </c>
      <c r="C46" s="41">
        <v>105000000</v>
      </c>
      <c r="D46" s="41">
        <v>55611305.399999999</v>
      </c>
      <c r="E46" s="41">
        <v>37500000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79000000</v>
      </c>
      <c r="D70" s="12">
        <f t="shared" ref="D70:E70" si="10">SUM(D71:D83)</f>
        <v>27044830.699999999</v>
      </c>
      <c r="E70" s="12">
        <f t="shared" si="10"/>
        <v>40000000</v>
      </c>
    </row>
    <row r="71" spans="1:5" x14ac:dyDescent="0.25">
      <c r="A71" s="43">
        <v>22021001</v>
      </c>
      <c r="B71" s="44" t="s">
        <v>84</v>
      </c>
      <c r="C71" s="41">
        <v>3000000</v>
      </c>
      <c r="D71" s="41">
        <v>2500000</v>
      </c>
      <c r="E71" s="41">
        <v>4500000</v>
      </c>
    </row>
    <row r="72" spans="1:5" x14ac:dyDescent="0.25">
      <c r="A72" s="43">
        <v>22021002</v>
      </c>
      <c r="B72" s="44" t="s">
        <v>85</v>
      </c>
      <c r="C72" s="41">
        <v>1000000</v>
      </c>
      <c r="D72" s="41">
        <v>0</v>
      </c>
      <c r="E72" s="41">
        <v>2500000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25000000</v>
      </c>
      <c r="D76" s="41">
        <v>24544830.699999999</v>
      </c>
      <c r="E76" s="41">
        <v>13000000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x14ac:dyDescent="0.25">
      <c r="A81" s="43">
        <v>22021020</v>
      </c>
      <c r="B81" s="44" t="s">
        <v>94</v>
      </c>
      <c r="C81" s="41">
        <v>50000000</v>
      </c>
      <c r="D81" s="41">
        <v>0</v>
      </c>
      <c r="E81" s="41">
        <v>20000000</v>
      </c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50000000</v>
      </c>
      <c r="D84" s="12">
        <f t="shared" ref="D84:E84" si="11">D85</f>
        <v>0</v>
      </c>
      <c r="E84" s="12">
        <f t="shared" si="11"/>
        <v>10000000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50000000</v>
      </c>
      <c r="D85" s="12">
        <f>SUM(D86:D87)</f>
        <v>0</v>
      </c>
      <c r="E85" s="12">
        <f>SUM(E86:E87)</f>
        <v>10000000</v>
      </c>
    </row>
    <row r="86" spans="1:5" x14ac:dyDescent="0.25">
      <c r="A86" s="43">
        <v>22040105</v>
      </c>
      <c r="B86" s="44" t="s">
        <v>99</v>
      </c>
      <c r="C86" s="41">
        <v>50000000</v>
      </c>
      <c r="D86" s="41">
        <v>0</v>
      </c>
      <c r="E86" s="41">
        <v>10000000</v>
      </c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+pJnAnHYOzo1XOuX7OK/7uNpsKqj5GulGSRm1eirernGTLpVQXlxG2xpnV73mFJzaF1kEpXBMXmOf6toGl2WPA==" saltValue="s2LIeh9it/w38vbNaEAfAQ==" spinCount="100000" sheet="1" objects="1" scenarios="1" formatColumns="0" formatRows="0" selectLockedCells="1"/>
  <mergeCells count="3">
    <mergeCell ref="A3:E3"/>
    <mergeCell ref="A4:E4"/>
    <mergeCell ref="A5:E5"/>
  </mergeCells>
  <pageMargins left="0.39370078740157483" right="0.39370078740157483" top="0.74803149606299213" bottom="0.74803149606299213" header="0.31496062992125984" footer="0.31496062992125984"/>
  <pageSetup scale="87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/>
  <dimension ref="A1:F300"/>
  <sheetViews>
    <sheetView view="pageBreakPreview" topLeftCell="A13" zoomScale="80" zoomScaleNormal="120" zoomScaleSheetLayoutView="80" workbookViewId="0">
      <selection activeCell="A83" activeCellId="5" sqref="A19:XFD19 A30:XFD30 A43:XFD44 A58:XFD66 A70:XFD74 A83:XFD85"/>
    </sheetView>
  </sheetViews>
  <sheetFormatPr defaultColWidth="8.6640625" defaultRowHeight="15" x14ac:dyDescent="0.25"/>
  <cols>
    <col min="1" max="1" width="21" style="49" customWidth="1"/>
    <col min="2" max="2" width="13.33203125" style="49" bestFit="1" customWidth="1"/>
    <col min="3" max="3" width="42.5546875" style="49" bestFit="1" customWidth="1"/>
    <col min="4" max="6" width="25.44140625" style="49" bestFit="1" customWidth="1"/>
    <col min="7" max="16384" width="8.6640625" style="49"/>
  </cols>
  <sheetData>
    <row r="1" spans="1:6" x14ac:dyDescent="0.25">
      <c r="A1" s="74" t="s">
        <v>143</v>
      </c>
      <c r="B1" s="74"/>
      <c r="C1" s="74"/>
      <c r="D1" s="74"/>
      <c r="E1" s="74"/>
    </row>
    <row r="2" spans="1:6" x14ac:dyDescent="0.25">
      <c r="A2" s="75" t="s">
        <v>897</v>
      </c>
      <c r="B2" s="75"/>
      <c r="C2" s="75"/>
      <c r="D2" s="75"/>
      <c r="E2" s="75"/>
    </row>
    <row r="3" spans="1:6" x14ac:dyDescent="0.25">
      <c r="A3" s="75" t="s">
        <v>745</v>
      </c>
      <c r="B3" s="75"/>
      <c r="C3" s="75"/>
      <c r="D3" s="75"/>
      <c r="E3" s="75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590</v>
      </c>
      <c r="E5" s="50" t="s">
        <v>591</v>
      </c>
      <c r="F5" s="50" t="s">
        <v>592</v>
      </c>
    </row>
    <row r="6" spans="1:6" s="1" customFormat="1" ht="30" x14ac:dyDescent="0.25">
      <c r="A6" s="8" t="s">
        <v>595</v>
      </c>
      <c r="B6" s="4">
        <v>3</v>
      </c>
      <c r="C6" s="5" t="s">
        <v>113</v>
      </c>
      <c r="D6" s="11">
        <f>D7+D18+D29+D35+D41+D50+D57+D69+D82+D88</f>
        <v>370000000</v>
      </c>
      <c r="E6" s="11">
        <f>E7+E18+E29+E35+E41+E50+E57+E69+E82+E88</f>
        <v>94184447.170000002</v>
      </c>
      <c r="F6" s="11">
        <f>F7+F18+F29+F35+F41+F50+F57+F69+F82+F88</f>
        <v>371000000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SUM(D8:D17)</f>
        <v>100000000</v>
      </c>
      <c r="E7" s="11">
        <f>SUM(E8:E17)</f>
        <v>43330846.049999997</v>
      </c>
      <c r="F7" s="11">
        <f>SUM(F8:F17)</f>
        <v>218000000</v>
      </c>
    </row>
    <row r="8" spans="1:6" ht="30" x14ac:dyDescent="0.25">
      <c r="A8" s="42"/>
      <c r="B8" s="43">
        <v>32010101</v>
      </c>
      <c r="C8" s="44" t="s">
        <v>924</v>
      </c>
      <c r="D8" s="45">
        <v>40000000</v>
      </c>
      <c r="E8" s="45">
        <v>30727811.550000001</v>
      </c>
      <c r="F8" s="45">
        <v>0</v>
      </c>
    </row>
    <row r="9" spans="1:6" x14ac:dyDescent="0.25">
      <c r="A9" s="44"/>
      <c r="B9" s="43"/>
      <c r="C9" s="44" t="s">
        <v>808</v>
      </c>
      <c r="D9" s="45">
        <v>50000000</v>
      </c>
      <c r="E9" s="45">
        <v>10225269</v>
      </c>
      <c r="F9" s="45">
        <v>100000000</v>
      </c>
    </row>
    <row r="10" spans="1:6" x14ac:dyDescent="0.25">
      <c r="A10" s="44"/>
      <c r="B10" s="43"/>
      <c r="C10" s="44" t="s">
        <v>925</v>
      </c>
      <c r="D10" s="45">
        <v>10000000</v>
      </c>
      <c r="E10" s="45">
        <v>2377765.5</v>
      </c>
      <c r="F10" s="45">
        <v>5000000</v>
      </c>
    </row>
    <row r="11" spans="1:6" ht="30" x14ac:dyDescent="0.25">
      <c r="A11" s="67">
        <v>13250000000001</v>
      </c>
      <c r="B11" s="43"/>
      <c r="C11" s="44" t="s">
        <v>809</v>
      </c>
      <c r="D11" s="45">
        <v>0</v>
      </c>
      <c r="E11" s="45">
        <v>0</v>
      </c>
      <c r="F11" s="45">
        <v>20000000</v>
      </c>
    </row>
    <row r="12" spans="1:6" ht="30" x14ac:dyDescent="0.25">
      <c r="A12" s="67">
        <v>13250000000001</v>
      </c>
      <c r="B12" s="43"/>
      <c r="C12" s="44" t="s">
        <v>810</v>
      </c>
      <c r="D12" s="45">
        <v>0</v>
      </c>
      <c r="E12" s="45">
        <v>0</v>
      </c>
      <c r="F12" s="45">
        <v>20000000</v>
      </c>
    </row>
    <row r="13" spans="1:6" ht="30" x14ac:dyDescent="0.25">
      <c r="A13" s="67">
        <v>13250000000001</v>
      </c>
      <c r="B13" s="43"/>
      <c r="C13" s="44" t="s">
        <v>811</v>
      </c>
      <c r="D13" s="45">
        <v>0</v>
      </c>
      <c r="E13" s="45">
        <v>0</v>
      </c>
      <c r="F13" s="45">
        <v>8000000</v>
      </c>
    </row>
    <row r="14" spans="1:6" ht="30" x14ac:dyDescent="0.25">
      <c r="A14" s="67">
        <v>13250000000001</v>
      </c>
      <c r="B14" s="43"/>
      <c r="C14" s="44" t="s">
        <v>812</v>
      </c>
      <c r="D14" s="45">
        <v>0</v>
      </c>
      <c r="E14" s="45">
        <v>0</v>
      </c>
      <c r="F14" s="45">
        <v>10000000</v>
      </c>
    </row>
    <row r="15" spans="1:6" ht="30" x14ac:dyDescent="0.25">
      <c r="A15" s="67">
        <v>13250000000002</v>
      </c>
      <c r="B15" s="43"/>
      <c r="C15" s="44" t="s">
        <v>926</v>
      </c>
      <c r="D15" s="45">
        <v>0</v>
      </c>
      <c r="E15" s="45">
        <v>0</v>
      </c>
      <c r="F15" s="45">
        <v>22000000</v>
      </c>
    </row>
    <row r="16" spans="1:6" ht="30" x14ac:dyDescent="0.25">
      <c r="A16" s="67"/>
      <c r="B16" s="43"/>
      <c r="C16" s="44" t="s">
        <v>927</v>
      </c>
      <c r="D16" s="45"/>
      <c r="E16" s="45"/>
      <c r="F16" s="45">
        <v>20000000</v>
      </c>
    </row>
    <row r="17" spans="1:6" ht="30" x14ac:dyDescent="0.25">
      <c r="A17" s="67">
        <v>13250000000004</v>
      </c>
      <c r="B17" s="43"/>
      <c r="C17" s="44" t="s">
        <v>813</v>
      </c>
      <c r="D17" s="45">
        <v>0</v>
      </c>
      <c r="E17" s="45">
        <v>0</v>
      </c>
      <c r="F17" s="45">
        <v>13000000</v>
      </c>
    </row>
    <row r="18" spans="1:6" s="1" customFormat="1" x14ac:dyDescent="0.25">
      <c r="A18" s="5"/>
      <c r="B18" s="4">
        <v>32010200</v>
      </c>
      <c r="C18" s="5" t="s">
        <v>116</v>
      </c>
      <c r="D18" s="11">
        <f>SUM(D19:D28)</f>
        <v>0</v>
      </c>
      <c r="E18" s="11">
        <f t="shared" ref="E18:F18" si="0">SUM(E19:E28)</f>
        <v>0</v>
      </c>
      <c r="F18" s="11">
        <f t="shared" si="0"/>
        <v>0</v>
      </c>
    </row>
    <row r="19" spans="1:6" hidden="1" x14ac:dyDescent="0.25">
      <c r="A19" s="42"/>
      <c r="B19" s="43">
        <v>32010202</v>
      </c>
      <c r="C19" s="44" t="s">
        <v>117</v>
      </c>
      <c r="D19" s="45"/>
      <c r="E19" s="45"/>
      <c r="F19" s="45"/>
    </row>
    <row r="20" spans="1:6" hidden="1" x14ac:dyDescent="0.25">
      <c r="A20" s="46"/>
      <c r="B20" s="43"/>
      <c r="C20" s="44"/>
      <c r="D20" s="45"/>
      <c r="E20" s="45"/>
      <c r="F20" s="45"/>
    </row>
    <row r="21" spans="1:6" hidden="1" x14ac:dyDescent="0.25">
      <c r="A21" s="46"/>
      <c r="B21" s="47"/>
      <c r="C21" s="44"/>
      <c r="D21" s="45"/>
      <c r="E21" s="45"/>
      <c r="F21" s="45"/>
    </row>
    <row r="22" spans="1:6" hidden="1" x14ac:dyDescent="0.25">
      <c r="A22" s="46"/>
      <c r="B22" s="47"/>
      <c r="C22" s="44"/>
      <c r="D22" s="45"/>
      <c r="E22" s="45"/>
      <c r="F22" s="45"/>
    </row>
    <row r="23" spans="1:6" hidden="1" x14ac:dyDescent="0.25">
      <c r="A23" s="46"/>
      <c r="B23" s="47"/>
      <c r="C23" s="44"/>
      <c r="D23" s="45"/>
      <c r="E23" s="45"/>
      <c r="F23" s="45"/>
    </row>
    <row r="24" spans="1:6" hidden="1" x14ac:dyDescent="0.25">
      <c r="A24" s="46"/>
      <c r="B24" s="47"/>
      <c r="C24" s="44"/>
      <c r="D24" s="45"/>
      <c r="E24" s="45"/>
      <c r="F24" s="45"/>
    </row>
    <row r="25" spans="1:6" hidden="1" x14ac:dyDescent="0.25">
      <c r="A25" s="46"/>
      <c r="B25" s="47"/>
      <c r="C25" s="44"/>
      <c r="D25" s="45"/>
      <c r="E25" s="45"/>
      <c r="F25" s="45"/>
    </row>
    <row r="26" spans="1:6" hidden="1" x14ac:dyDescent="0.25">
      <c r="A26" s="46"/>
      <c r="B26" s="47"/>
      <c r="C26" s="44"/>
      <c r="D26" s="45"/>
      <c r="E26" s="45"/>
      <c r="F26" s="45"/>
    </row>
    <row r="27" spans="1:6" hidden="1" x14ac:dyDescent="0.25">
      <c r="A27" s="46"/>
      <c r="B27" s="47"/>
      <c r="C27" s="44"/>
      <c r="D27" s="45"/>
      <c r="E27" s="45"/>
      <c r="F27" s="45"/>
    </row>
    <row r="28" spans="1:6" hidden="1" x14ac:dyDescent="0.25">
      <c r="A28" s="46"/>
      <c r="B28" s="47"/>
      <c r="C28" s="44"/>
      <c r="D28" s="45"/>
      <c r="E28" s="45"/>
      <c r="F28" s="45"/>
    </row>
    <row r="29" spans="1:6" s="1" customFormat="1" x14ac:dyDescent="0.25">
      <c r="A29" s="5"/>
      <c r="B29" s="4">
        <v>320103</v>
      </c>
      <c r="C29" s="5" t="s">
        <v>118</v>
      </c>
      <c r="D29" s="11">
        <f>SUM(D30:D34)</f>
        <v>0</v>
      </c>
      <c r="E29" s="11">
        <f t="shared" ref="E29:F29" si="1">SUM(E30:E34)</f>
        <v>0</v>
      </c>
      <c r="F29" s="11">
        <f t="shared" si="1"/>
        <v>0</v>
      </c>
    </row>
    <row r="30" spans="1:6" hidden="1" x14ac:dyDescent="0.25">
      <c r="A30" s="42" t="s">
        <v>612</v>
      </c>
      <c r="B30" s="43">
        <v>32010301</v>
      </c>
      <c r="C30" s="44" t="s">
        <v>119</v>
      </c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4"/>
      <c r="B34" s="43"/>
      <c r="C34" s="44"/>
      <c r="D34" s="45"/>
      <c r="E34" s="45"/>
      <c r="F34" s="45"/>
    </row>
    <row r="35" spans="1:6" s="1" customFormat="1" x14ac:dyDescent="0.25">
      <c r="A35" s="5"/>
      <c r="B35" s="4">
        <v>32010400</v>
      </c>
      <c r="C35" s="5" t="s">
        <v>120</v>
      </c>
      <c r="D35" s="11">
        <f>SUM(D36:D40)</f>
        <v>215000000</v>
      </c>
      <c r="E35" s="11">
        <f t="shared" ref="E35:F35" si="2">SUM(E36:E40)</f>
        <v>44850000</v>
      </c>
      <c r="F35" s="11">
        <f t="shared" si="2"/>
        <v>95000000</v>
      </c>
    </row>
    <row r="36" spans="1:6" ht="75" x14ac:dyDescent="0.25">
      <c r="A36" s="68">
        <v>13250000000007</v>
      </c>
      <c r="B36" s="43">
        <v>32010407</v>
      </c>
      <c r="C36" s="44" t="s">
        <v>814</v>
      </c>
      <c r="D36" s="45">
        <v>210000000</v>
      </c>
      <c r="E36" s="45">
        <v>44850000</v>
      </c>
      <c r="F36" s="45">
        <v>90000000</v>
      </c>
    </row>
    <row r="37" spans="1:6" ht="30" x14ac:dyDescent="0.25">
      <c r="A37" s="42"/>
      <c r="B37" s="43">
        <v>32010406</v>
      </c>
      <c r="C37" s="44" t="s">
        <v>815</v>
      </c>
      <c r="D37" s="45">
        <v>5000000</v>
      </c>
      <c r="E37" s="45">
        <v>0</v>
      </c>
      <c r="F37" s="45">
        <v>5000000</v>
      </c>
    </row>
    <row r="38" spans="1:6" hidden="1" x14ac:dyDescent="0.25">
      <c r="A38" s="42"/>
      <c r="B38" s="43"/>
      <c r="C38" s="44"/>
      <c r="D38" s="45"/>
      <c r="E38" s="45"/>
      <c r="F38" s="45"/>
    </row>
    <row r="39" spans="1:6" hidden="1" x14ac:dyDescent="0.25">
      <c r="A39" s="42"/>
      <c r="B39" s="43"/>
      <c r="C39" s="44"/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s="1" customFormat="1" x14ac:dyDescent="0.25">
      <c r="A41" s="5"/>
      <c r="B41" s="4">
        <v>320105</v>
      </c>
      <c r="C41" s="5" t="s">
        <v>125</v>
      </c>
      <c r="D41" s="11">
        <f>SUM(D42:D49)</f>
        <v>15000000</v>
      </c>
      <c r="E41" s="11">
        <f t="shared" ref="E41:F41" si="3">SUM(E42:E49)</f>
        <v>2177875</v>
      </c>
      <c r="F41" s="11">
        <f t="shared" si="3"/>
        <v>5000000</v>
      </c>
    </row>
    <row r="42" spans="1:6" x14ac:dyDescent="0.25">
      <c r="A42" s="42" t="s">
        <v>613</v>
      </c>
      <c r="B42" s="43">
        <v>32010501</v>
      </c>
      <c r="C42" s="44" t="s">
        <v>264</v>
      </c>
      <c r="D42" s="45">
        <v>15000000</v>
      </c>
      <c r="E42" s="45">
        <v>2177875</v>
      </c>
      <c r="F42" s="45">
        <v>5000000</v>
      </c>
    </row>
    <row r="43" spans="1:6" hidden="1" x14ac:dyDescent="0.25">
      <c r="A43" s="44"/>
      <c r="B43" s="43">
        <v>32010502</v>
      </c>
      <c r="C43" s="44" t="s">
        <v>265</v>
      </c>
      <c r="D43" s="45"/>
      <c r="E43" s="45"/>
      <c r="F43" s="45"/>
    </row>
    <row r="44" spans="1:6" hidden="1" x14ac:dyDescent="0.25">
      <c r="A44" s="44"/>
      <c r="B44" s="43">
        <v>32010503</v>
      </c>
      <c r="C44" s="44" t="s">
        <v>790</v>
      </c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hidden="1" x14ac:dyDescent="0.25">
      <c r="A49" s="46"/>
      <c r="B49" s="47"/>
      <c r="C49" s="46"/>
      <c r="D49" s="45"/>
      <c r="E49" s="45"/>
      <c r="F49" s="45"/>
    </row>
    <row r="50" spans="1:6" s="1" customFormat="1" x14ac:dyDescent="0.25">
      <c r="A50" s="5"/>
      <c r="B50" s="4">
        <v>320106</v>
      </c>
      <c r="C50" s="5" t="s">
        <v>127</v>
      </c>
      <c r="D50" s="11">
        <f>SUM(D51:D56)</f>
        <v>0</v>
      </c>
      <c r="E50" s="11">
        <f t="shared" ref="E50:F50" si="4">SUM(E51:E56)</f>
        <v>0</v>
      </c>
      <c r="F50" s="11">
        <f t="shared" si="4"/>
        <v>0</v>
      </c>
    </row>
    <row r="51" spans="1:6" hidden="1" x14ac:dyDescent="0.25">
      <c r="A51" s="42"/>
      <c r="B51" s="43"/>
      <c r="C51" s="44"/>
      <c r="D51" s="45"/>
      <c r="E51" s="45"/>
      <c r="F51" s="45"/>
    </row>
    <row r="52" spans="1:6" hidden="1" x14ac:dyDescent="0.25">
      <c r="A52" s="42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s="1" customFormat="1" x14ac:dyDescent="0.25">
      <c r="A57" s="5"/>
      <c r="B57" s="4">
        <v>320109</v>
      </c>
      <c r="C57" s="5" t="s">
        <v>130</v>
      </c>
      <c r="D57" s="11">
        <f>SUM(D58:D68)</f>
        <v>0</v>
      </c>
      <c r="E57" s="11">
        <f t="shared" ref="E57:F57" si="5">SUM(E58:E68)</f>
        <v>0</v>
      </c>
      <c r="F57" s="11">
        <f t="shared" si="5"/>
        <v>0</v>
      </c>
    </row>
    <row r="58" spans="1:6" hidden="1" x14ac:dyDescent="0.25">
      <c r="A58" s="42" t="s">
        <v>614</v>
      </c>
      <c r="B58" s="43">
        <v>32010903</v>
      </c>
      <c r="C58" s="44" t="s">
        <v>131</v>
      </c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2" t="s">
        <v>615</v>
      </c>
      <c r="B60" s="43">
        <v>32010904</v>
      </c>
      <c r="C60" s="44" t="s">
        <v>132</v>
      </c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hidden="1" x14ac:dyDescent="0.25">
      <c r="A62" s="42" t="s">
        <v>616</v>
      </c>
      <c r="B62" s="43">
        <v>32010935</v>
      </c>
      <c r="C62" s="44" t="s">
        <v>133</v>
      </c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2" t="s">
        <v>617</v>
      </c>
      <c r="B66" s="43">
        <v>32010936</v>
      </c>
      <c r="C66" s="44" t="s">
        <v>134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s="1" customFormat="1" x14ac:dyDescent="0.25">
      <c r="A69" s="5"/>
      <c r="B69" s="4">
        <v>320201</v>
      </c>
      <c r="C69" s="5" t="s">
        <v>146</v>
      </c>
      <c r="D69" s="11">
        <f>SUM(D70:D81)</f>
        <v>40000000</v>
      </c>
      <c r="E69" s="11">
        <f t="shared" ref="E69:F69" si="6">SUM(E70:E81)</f>
        <v>3825726.12</v>
      </c>
      <c r="F69" s="11">
        <f t="shared" si="6"/>
        <v>53000000</v>
      </c>
    </row>
    <row r="70" spans="1:6" hidden="1" x14ac:dyDescent="0.25">
      <c r="A70" s="42" t="s">
        <v>618</v>
      </c>
      <c r="B70" s="43">
        <v>32020101</v>
      </c>
      <c r="C70" s="44" t="s">
        <v>135</v>
      </c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2" t="s">
        <v>619</v>
      </c>
      <c r="B72" s="43">
        <v>32020102</v>
      </c>
      <c r="C72" s="44" t="s">
        <v>136</v>
      </c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2" t="s">
        <v>620</v>
      </c>
      <c r="B74" s="43">
        <v>32020104</v>
      </c>
      <c r="C74" s="44" t="s">
        <v>137</v>
      </c>
      <c r="D74" s="45"/>
      <c r="E74" s="45"/>
      <c r="F74" s="45"/>
    </row>
    <row r="75" spans="1:6" ht="36.75" customHeight="1" x14ac:dyDescent="0.25">
      <c r="A75" s="42" t="s">
        <v>620</v>
      </c>
      <c r="B75" s="43"/>
      <c r="C75" s="44" t="s">
        <v>928</v>
      </c>
      <c r="D75" s="45">
        <v>20000000</v>
      </c>
      <c r="E75" s="45">
        <v>3825726.12</v>
      </c>
      <c r="F75" s="45">
        <v>10000000</v>
      </c>
    </row>
    <row r="76" spans="1:6" ht="30" x14ac:dyDescent="0.25">
      <c r="A76" s="42" t="s">
        <v>620</v>
      </c>
      <c r="B76" s="43"/>
      <c r="C76" s="44" t="s">
        <v>929</v>
      </c>
      <c r="D76" s="45">
        <v>15000000</v>
      </c>
      <c r="E76" s="45">
        <v>0</v>
      </c>
      <c r="F76" s="45">
        <v>20000000</v>
      </c>
    </row>
    <row r="77" spans="1:6" ht="30" x14ac:dyDescent="0.25">
      <c r="A77" s="42"/>
      <c r="B77" s="43"/>
      <c r="C77" s="44" t="s">
        <v>930</v>
      </c>
      <c r="D77" s="45"/>
      <c r="E77" s="45"/>
      <c r="F77" s="45">
        <v>20000000</v>
      </c>
    </row>
    <row r="78" spans="1:6" x14ac:dyDescent="0.25">
      <c r="A78" s="42" t="s">
        <v>620</v>
      </c>
      <c r="B78" s="43"/>
      <c r="C78" s="44" t="s">
        <v>816</v>
      </c>
      <c r="D78" s="45">
        <v>5000000</v>
      </c>
      <c r="E78" s="45">
        <v>0</v>
      </c>
      <c r="F78" s="45">
        <v>3000000</v>
      </c>
    </row>
    <row r="79" spans="1:6" hidden="1" x14ac:dyDescent="0.25">
      <c r="A79" s="42"/>
      <c r="B79" s="43"/>
      <c r="C79" s="44"/>
      <c r="D79" s="45"/>
      <c r="E79" s="45"/>
      <c r="F79" s="45"/>
    </row>
    <row r="80" spans="1:6" hidden="1" x14ac:dyDescent="0.25">
      <c r="A80" s="42"/>
      <c r="B80" s="43"/>
      <c r="C80" s="44"/>
      <c r="D80" s="45"/>
      <c r="E80" s="45"/>
      <c r="F80" s="45"/>
    </row>
    <row r="81" spans="1:6" hidden="1" x14ac:dyDescent="0.25">
      <c r="A81" s="44"/>
      <c r="B81" s="43"/>
      <c r="C81" s="44"/>
      <c r="D81" s="45"/>
      <c r="E81" s="45"/>
      <c r="F81" s="45"/>
    </row>
    <row r="82" spans="1:6" s="1" customFormat="1" x14ac:dyDescent="0.25">
      <c r="A82" s="5"/>
      <c r="B82" s="4">
        <v>320301</v>
      </c>
      <c r="C82" s="5" t="s">
        <v>138</v>
      </c>
      <c r="D82" s="11">
        <f>SUM(D83:D87)</f>
        <v>0</v>
      </c>
      <c r="E82" s="11">
        <f t="shared" ref="E82:F82" si="7">SUM(E83:E87)</f>
        <v>0</v>
      </c>
      <c r="F82" s="11">
        <f t="shared" si="7"/>
        <v>0</v>
      </c>
    </row>
    <row r="83" spans="1:6" hidden="1" x14ac:dyDescent="0.25">
      <c r="A83" s="42" t="s">
        <v>621</v>
      </c>
      <c r="B83" s="43">
        <v>32030101</v>
      </c>
      <c r="C83" s="44" t="s">
        <v>139</v>
      </c>
      <c r="D83" s="45"/>
      <c r="E83" s="45"/>
      <c r="F83" s="45"/>
    </row>
    <row r="84" spans="1:6" hidden="1" x14ac:dyDescent="0.25">
      <c r="A84" s="42" t="s">
        <v>622</v>
      </c>
      <c r="B84" s="43">
        <v>32030109</v>
      </c>
      <c r="C84" s="44" t="s">
        <v>140</v>
      </c>
      <c r="D84" s="45"/>
      <c r="E84" s="45"/>
      <c r="F84" s="45"/>
    </row>
    <row r="85" spans="1:6" hidden="1" x14ac:dyDescent="0.25">
      <c r="A85" s="42" t="s">
        <v>623</v>
      </c>
      <c r="B85" s="43">
        <v>32030110</v>
      </c>
      <c r="C85" s="44" t="s">
        <v>141</v>
      </c>
      <c r="D85" s="45"/>
      <c r="E85" s="45"/>
      <c r="F85" s="45"/>
    </row>
    <row r="86" spans="1:6" hidden="1" x14ac:dyDescent="0.25">
      <c r="A86" s="46"/>
      <c r="B86" s="47"/>
      <c r="C86" s="46"/>
      <c r="D86" s="45"/>
      <c r="E86" s="45"/>
      <c r="F86" s="45"/>
    </row>
    <row r="87" spans="1:6" hidden="1" x14ac:dyDescent="0.25">
      <c r="A87" s="46"/>
      <c r="B87" s="47"/>
      <c r="C87" s="46"/>
      <c r="D87" s="45"/>
      <c r="E87" s="45"/>
      <c r="F87" s="45"/>
    </row>
    <row r="88" spans="1:6" s="1" customFormat="1" x14ac:dyDescent="0.25">
      <c r="A88" s="5"/>
      <c r="B88" s="4">
        <v>32011000</v>
      </c>
      <c r="C88" s="5" t="s">
        <v>142</v>
      </c>
      <c r="D88" s="11">
        <f>SUM(D89:D90)</f>
        <v>0</v>
      </c>
      <c r="E88" s="11">
        <f t="shared" ref="E88:F88" si="8">SUM(E89:E90)</f>
        <v>0</v>
      </c>
      <c r="F88" s="11">
        <f t="shared" si="8"/>
        <v>0</v>
      </c>
    </row>
    <row r="89" spans="1:6" hidden="1" x14ac:dyDescent="0.25">
      <c r="A89" s="42" t="s">
        <v>624</v>
      </c>
      <c r="B89" s="46"/>
      <c r="C89" s="46"/>
      <c r="D89" s="45"/>
      <c r="E89" s="45"/>
      <c r="F89" s="45"/>
    </row>
    <row r="90" spans="1:6" hidden="1" x14ac:dyDescent="0.25">
      <c r="A90" s="46"/>
      <c r="B90" s="46"/>
      <c r="C90" s="46"/>
      <c r="D90" s="45"/>
      <c r="E90" s="45"/>
      <c r="F90" s="45"/>
    </row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Plefu8SOzhL2C3rZRB83FCGuvlU8coG0VS+Hzmx7z61HxhfKv4xr3g4TJ0wgeNqwTjfRKzbEzERZbL+gSh5n6w==" saltValue="MhWy2wDA0y9HYJ9H0wqACQ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  <rowBreaks count="1" manualBreakCount="1">
    <brk id="3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/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2" spans="1:5" x14ac:dyDescent="0.25">
      <c r="A2" s="74" t="s">
        <v>522</v>
      </c>
      <c r="B2" s="74"/>
      <c r="C2" s="74"/>
      <c r="D2" s="74"/>
      <c r="E2" s="74"/>
    </row>
    <row r="3" spans="1:5" ht="26.7" customHeight="1" x14ac:dyDescent="0.25">
      <c r="A3" s="76" t="s">
        <v>896</v>
      </c>
      <c r="B3" s="76"/>
      <c r="C3" s="76"/>
      <c r="D3" s="76"/>
      <c r="E3" s="76"/>
    </row>
    <row r="4" spans="1:5" x14ac:dyDescent="0.25">
      <c r="A4" s="75" t="s">
        <v>746</v>
      </c>
      <c r="B4" s="75"/>
      <c r="C4" s="75"/>
      <c r="D4" s="75"/>
      <c r="E4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3">
        <v>21</v>
      </c>
      <c r="B7" s="3" t="s">
        <v>4</v>
      </c>
      <c r="C7" s="12">
        <f>C8+C13+C20</f>
        <v>154570334</v>
      </c>
      <c r="D7" s="12">
        <f t="shared" ref="D7:E7" si="0">D8+D13+D20</f>
        <v>153165925</v>
      </c>
      <c r="E7" s="12">
        <f t="shared" si="0"/>
        <v>155271918</v>
      </c>
    </row>
    <row r="8" spans="1:5" s="1" customFormat="1" x14ac:dyDescent="0.25">
      <c r="A8" s="3">
        <v>2101</v>
      </c>
      <c r="B8" s="3" t="s">
        <v>5</v>
      </c>
      <c r="C8" s="12">
        <f>C9</f>
        <v>154570334</v>
      </c>
      <c r="D8" s="12">
        <f t="shared" ref="D8:E8" si="1">D9</f>
        <v>153165925</v>
      </c>
      <c r="E8" s="12">
        <f t="shared" si="1"/>
        <v>155271918</v>
      </c>
    </row>
    <row r="9" spans="1:5" s="1" customFormat="1" x14ac:dyDescent="0.25">
      <c r="A9" s="3">
        <v>210101</v>
      </c>
      <c r="B9" s="3" t="s">
        <v>6</v>
      </c>
      <c r="C9" s="12">
        <f>SUM(C10:C12)</f>
        <v>154570334</v>
      </c>
      <c r="D9" s="12">
        <f t="shared" ref="D9:E9" si="2">SUM(D10:D12)</f>
        <v>153165925</v>
      </c>
      <c r="E9" s="12">
        <f t="shared" si="2"/>
        <v>155271918</v>
      </c>
    </row>
    <row r="10" spans="1:5" x14ac:dyDescent="0.25">
      <c r="A10" s="59">
        <v>21010101</v>
      </c>
      <c r="B10" s="48" t="s">
        <v>5</v>
      </c>
      <c r="C10" s="41">
        <v>154570334</v>
      </c>
      <c r="D10" s="41">
        <v>153165925</v>
      </c>
      <c r="E10" s="41">
        <v>155271918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Gmq/dDOV6ZcOgjHvc9bXxTm0rShbBIjOkkr5SRcG66XTjLAIz8Xnm40zc4GFFR8bOKmICfBaVxt4t+8y4NOBwg==" saltValue="iTgfwTCaAOrimcY8fjSGeA==" spinCount="100000" sheet="1" objects="1" scenarios="1" formatColumns="0" formatRows="0" selectLockedCells="1"/>
  <mergeCells count="3">
    <mergeCell ref="A2:E2"/>
    <mergeCell ref="A3:E3"/>
    <mergeCell ref="A4:E4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3" spans="1:5" x14ac:dyDescent="0.25">
      <c r="A3" s="74" t="s">
        <v>523</v>
      </c>
      <c r="B3" s="74"/>
      <c r="C3" s="74"/>
      <c r="D3" s="74"/>
      <c r="E3" s="74"/>
    </row>
    <row r="4" spans="1:5" ht="28.95" customHeight="1" x14ac:dyDescent="0.25">
      <c r="A4" s="76" t="s">
        <v>895</v>
      </c>
      <c r="B4" s="76"/>
      <c r="C4" s="76"/>
      <c r="D4" s="76"/>
      <c r="E4" s="76"/>
    </row>
    <row r="5" spans="1:5" x14ac:dyDescent="0.25">
      <c r="A5" s="75" t="s">
        <v>746</v>
      </c>
      <c r="B5" s="75"/>
      <c r="C5" s="75"/>
      <c r="D5" s="75"/>
      <c r="E5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4">
        <v>2</v>
      </c>
      <c r="B7" s="5" t="s">
        <v>20</v>
      </c>
      <c r="C7" s="12">
        <f>C8+C84+C88+C93</f>
        <v>231000000</v>
      </c>
      <c r="D7" s="12">
        <f t="shared" ref="D7:E7" si="0">D8+D84+D88+D93</f>
        <v>24165176.170000002</v>
      </c>
      <c r="E7" s="12">
        <f t="shared" si="0"/>
        <v>90865000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231000000</v>
      </c>
      <c r="D8" s="12">
        <f t="shared" ref="D8:E8" si="1">D9+D14+D22+D36+D45+D48+D54+D63+D67+D70</f>
        <v>24165176.170000002</v>
      </c>
      <c r="E8" s="12">
        <f t="shared" si="1"/>
        <v>90865000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</v>
      </c>
      <c r="D9" s="12">
        <f t="shared" ref="D9:E9" si="2">SUM(D10:D13)</f>
        <v>300000</v>
      </c>
      <c r="E9" s="12">
        <f t="shared" si="2"/>
        <v>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500000</v>
      </c>
      <c r="D11" s="41">
        <v>300000</v>
      </c>
      <c r="E11" s="41">
        <v>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223500000</v>
      </c>
      <c r="D22" s="12">
        <f t="shared" ref="D22:E22" si="3">SUM(D23:D35)</f>
        <v>22125176.170000002</v>
      </c>
      <c r="E22" s="12">
        <f t="shared" si="3"/>
        <v>86365000</v>
      </c>
    </row>
    <row r="23" spans="1:5" x14ac:dyDescent="0.25">
      <c r="A23" s="43">
        <v>22020301</v>
      </c>
      <c r="B23" s="44" t="s">
        <v>36</v>
      </c>
      <c r="C23" s="41">
        <v>500000</v>
      </c>
      <c r="D23" s="41">
        <v>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23000000</v>
      </c>
      <c r="D29" s="41">
        <v>10064000</v>
      </c>
      <c r="E29" s="41">
        <v>14000000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x14ac:dyDescent="0.25">
      <c r="A33" s="43">
        <v>22020311</v>
      </c>
      <c r="B33" s="44" t="s">
        <v>46</v>
      </c>
      <c r="C33" s="41">
        <v>200000000</v>
      </c>
      <c r="D33" s="41">
        <v>12061176.17</v>
      </c>
      <c r="E33" s="41">
        <v>71865000</v>
      </c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0</v>
      </c>
      <c r="E36" s="12">
        <f t="shared" si="4"/>
        <v>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0</v>
      </c>
      <c r="E37" s="41">
        <v>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>
        <v>0</v>
      </c>
      <c r="E38" s="41">
        <v>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4000000</v>
      </c>
      <c r="D70" s="12">
        <f t="shared" ref="D70:E70" si="10">SUM(D71:D83)</f>
        <v>1740000</v>
      </c>
      <c r="E70" s="12">
        <f t="shared" si="10"/>
        <v>4000000</v>
      </c>
    </row>
    <row r="71" spans="1:5" x14ac:dyDescent="0.25">
      <c r="A71" s="43">
        <v>22021001</v>
      </c>
      <c r="B71" s="44" t="s">
        <v>84</v>
      </c>
      <c r="C71" s="41">
        <v>1000000</v>
      </c>
      <c r="D71" s="41">
        <v>0</v>
      </c>
      <c r="E71" s="41">
        <v>1000000</v>
      </c>
    </row>
    <row r="72" spans="1:5" x14ac:dyDescent="0.25">
      <c r="A72" s="43">
        <v>22021002</v>
      </c>
      <c r="B72" s="44" t="s">
        <v>85</v>
      </c>
      <c r="C72" s="41">
        <v>0</v>
      </c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3000000</v>
      </c>
      <c r="D76" s="41">
        <v>1740000</v>
      </c>
      <c r="E76" s="41">
        <v>3000000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jMveW/17Td0vX1e4qmVAuzrxLIGRqGRYyPizb5b91qEFeWCrE3+nANYZ07/HhjenH8Ry43Mz6UrF5zkmygVaOA==" saltValue="yJ9ZDvseVNTM6HNZEphkXw==" spinCount="100000" sheet="1" objects="1" scenarios="1" formatColumns="0" formatRows="0" selectLockedCells="1"/>
  <mergeCells count="3">
    <mergeCell ref="A3:E3"/>
    <mergeCell ref="A4:E4"/>
    <mergeCell ref="A5:E5"/>
  </mergeCells>
  <pageMargins left="0.39370078740157483" right="0.39370078740157483" top="0.74803149606299213" bottom="0.74803149606299213" header="0.31496062992125984" footer="0.31496062992125984"/>
  <pageSetup scale="90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/>
  <dimension ref="A1:F300"/>
  <sheetViews>
    <sheetView view="pageBreakPreview" zoomScale="80" zoomScaleNormal="120" zoomScaleSheetLayoutView="80" workbookViewId="0">
      <selection activeCell="A85" activeCellId="12" sqref="A8:XFD8 A19:XFD19 A30:XFD30 A36:XFD39 A42:XFD42 A51:XFD51 A52:XFD52 A60:XFD60 A62:XFD62 A70:XFD70 A74:XFD74 A78:XFD82 A85:XFD86"/>
    </sheetView>
  </sheetViews>
  <sheetFormatPr defaultColWidth="8.6640625" defaultRowHeight="15" x14ac:dyDescent="0.25"/>
  <cols>
    <col min="1" max="1" width="22.33203125" style="49" bestFit="1" customWidth="1"/>
    <col min="2" max="2" width="13.33203125" style="49" bestFit="1" customWidth="1"/>
    <col min="3" max="3" width="42.5546875" style="49" bestFit="1" customWidth="1"/>
    <col min="4" max="6" width="25.44140625" style="49" bestFit="1" customWidth="1"/>
    <col min="7" max="16384" width="8.6640625" style="49"/>
  </cols>
  <sheetData>
    <row r="1" spans="1:6" x14ac:dyDescent="0.25">
      <c r="A1" s="74" t="s">
        <v>143</v>
      </c>
      <c r="B1" s="74"/>
      <c r="C1" s="74"/>
      <c r="D1" s="74"/>
      <c r="E1" s="74"/>
    </row>
    <row r="2" spans="1:6" x14ac:dyDescent="0.25">
      <c r="A2" s="75" t="s">
        <v>894</v>
      </c>
      <c r="B2" s="75"/>
      <c r="C2" s="75"/>
      <c r="D2" s="75"/>
      <c r="E2" s="75"/>
    </row>
    <row r="3" spans="1:6" x14ac:dyDescent="0.25">
      <c r="A3" s="75" t="s">
        <v>746</v>
      </c>
      <c r="B3" s="75"/>
      <c r="C3" s="75"/>
      <c r="D3" s="75"/>
      <c r="E3" s="75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590</v>
      </c>
      <c r="E5" s="50" t="s">
        <v>591</v>
      </c>
      <c r="F5" s="50" t="s">
        <v>592</v>
      </c>
    </row>
    <row r="6" spans="1:6" s="1" customFormat="1" x14ac:dyDescent="0.25">
      <c r="A6" s="8" t="s">
        <v>596</v>
      </c>
      <c r="B6" s="4">
        <v>3</v>
      </c>
      <c r="C6" s="5" t="s">
        <v>113</v>
      </c>
      <c r="D6" s="11">
        <f>D7+D18+D29+D35+D41+D50+D57+D77+D84+D90</f>
        <v>593555555</v>
      </c>
      <c r="E6" s="11">
        <f>E7+E18+E29+E35+E41+E50+E57+E77+E84+E90</f>
        <v>303482109.61000001</v>
      </c>
      <c r="F6" s="11">
        <f>F7+F18+F29+F35+F41+F50+F57+F77+F84+F90</f>
        <v>555399405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SUM(D8:D17)</f>
        <v>123000000</v>
      </c>
      <c r="E7" s="11">
        <f t="shared" ref="E7:F7" si="0">SUM(E8:E17)</f>
        <v>10737805</v>
      </c>
      <c r="F7" s="11">
        <f t="shared" si="0"/>
        <v>107000000</v>
      </c>
    </row>
    <row r="8" spans="1:6" hidden="1" x14ac:dyDescent="0.25">
      <c r="A8" s="42" t="s">
        <v>597</v>
      </c>
      <c r="B8" s="43">
        <v>32010101</v>
      </c>
      <c r="C8" s="44" t="s">
        <v>115</v>
      </c>
      <c r="D8" s="45"/>
      <c r="E8" s="45"/>
      <c r="F8" s="45"/>
    </row>
    <row r="9" spans="1:6" ht="45" x14ac:dyDescent="0.25">
      <c r="A9" s="42" t="s">
        <v>817</v>
      </c>
      <c r="B9" s="43">
        <v>32010101</v>
      </c>
      <c r="C9" s="44" t="s">
        <v>818</v>
      </c>
      <c r="D9" s="45">
        <v>50000000</v>
      </c>
      <c r="E9" s="45">
        <v>0</v>
      </c>
      <c r="F9" s="45">
        <v>50000000</v>
      </c>
    </row>
    <row r="10" spans="1:6" ht="30" x14ac:dyDescent="0.25">
      <c r="A10" s="44" t="s">
        <v>817</v>
      </c>
      <c r="B10" s="43"/>
      <c r="C10" s="44" t="s">
        <v>819</v>
      </c>
      <c r="D10" s="45">
        <v>0</v>
      </c>
      <c r="E10" s="45">
        <v>0</v>
      </c>
      <c r="F10" s="45">
        <v>0</v>
      </c>
    </row>
    <row r="11" spans="1:6" ht="30" x14ac:dyDescent="0.25">
      <c r="A11" s="44" t="s">
        <v>817</v>
      </c>
      <c r="B11" s="43"/>
      <c r="C11" s="44" t="s">
        <v>820</v>
      </c>
      <c r="D11" s="45">
        <v>31000000</v>
      </c>
      <c r="E11" s="45">
        <v>0</v>
      </c>
      <c r="F11" s="45">
        <v>10000000</v>
      </c>
    </row>
    <row r="12" spans="1:6" ht="30" x14ac:dyDescent="0.25">
      <c r="A12" s="44" t="s">
        <v>817</v>
      </c>
      <c r="B12" s="43"/>
      <c r="C12" s="44" t="s">
        <v>821</v>
      </c>
      <c r="D12" s="45">
        <v>2000000</v>
      </c>
      <c r="E12" s="45">
        <v>1050000</v>
      </c>
      <c r="F12" s="45">
        <v>2000000</v>
      </c>
    </row>
    <row r="13" spans="1:6" ht="30" x14ac:dyDescent="0.25">
      <c r="A13" s="44" t="s">
        <v>817</v>
      </c>
      <c r="B13" s="43"/>
      <c r="C13" s="44" t="s">
        <v>822</v>
      </c>
      <c r="D13" s="45">
        <v>10000000</v>
      </c>
      <c r="E13" s="45">
        <v>0</v>
      </c>
      <c r="F13" s="45">
        <v>5000000</v>
      </c>
    </row>
    <row r="14" spans="1:6" ht="30" x14ac:dyDescent="0.25">
      <c r="A14" s="44" t="s">
        <v>817</v>
      </c>
      <c r="B14" s="43"/>
      <c r="C14" s="44" t="s">
        <v>823</v>
      </c>
      <c r="D14" s="45">
        <v>0</v>
      </c>
      <c r="E14" s="45">
        <v>0</v>
      </c>
      <c r="F14" s="45">
        <v>20000000</v>
      </c>
    </row>
    <row r="15" spans="1:6" ht="30" x14ac:dyDescent="0.25">
      <c r="A15" s="44" t="s">
        <v>817</v>
      </c>
      <c r="B15" s="43"/>
      <c r="C15" s="44" t="s">
        <v>824</v>
      </c>
      <c r="D15" s="45">
        <v>9000000</v>
      </c>
      <c r="E15" s="45">
        <v>4437805</v>
      </c>
      <c r="F15" s="45">
        <v>5000000</v>
      </c>
    </row>
    <row r="16" spans="1:6" ht="30" x14ac:dyDescent="0.25">
      <c r="A16" s="44" t="s">
        <v>817</v>
      </c>
      <c r="B16" s="43"/>
      <c r="C16" s="44" t="s">
        <v>825</v>
      </c>
      <c r="D16" s="45">
        <v>1000000</v>
      </c>
      <c r="E16" s="45">
        <v>0</v>
      </c>
      <c r="F16" s="45">
        <v>5000000</v>
      </c>
    </row>
    <row r="17" spans="1:6" x14ac:dyDescent="0.25">
      <c r="A17" s="44" t="s">
        <v>817</v>
      </c>
      <c r="B17" s="43"/>
      <c r="C17" s="44" t="s">
        <v>826</v>
      </c>
      <c r="D17" s="45">
        <v>20000000</v>
      </c>
      <c r="E17" s="45">
        <v>5250000</v>
      </c>
      <c r="F17" s="45">
        <v>10000000</v>
      </c>
    </row>
    <row r="18" spans="1:6" s="1" customFormat="1" x14ac:dyDescent="0.25">
      <c r="A18" s="5"/>
      <c r="B18" s="4">
        <v>32010200</v>
      </c>
      <c r="C18" s="5" t="s">
        <v>116</v>
      </c>
      <c r="D18" s="11">
        <f>SUM(D19:D28)</f>
        <v>0</v>
      </c>
      <c r="E18" s="11">
        <f t="shared" ref="E18:F18" si="1">SUM(E19:E28)</f>
        <v>0</v>
      </c>
      <c r="F18" s="11">
        <f t="shared" si="1"/>
        <v>0</v>
      </c>
    </row>
    <row r="19" spans="1:6" hidden="1" x14ac:dyDescent="0.25">
      <c r="A19" s="42" t="s">
        <v>598</v>
      </c>
      <c r="B19" s="43">
        <v>32010202</v>
      </c>
      <c r="C19" s="44" t="s">
        <v>117</v>
      </c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s="1" customFormat="1" x14ac:dyDescent="0.25">
      <c r="A29" s="5"/>
      <c r="B29" s="4">
        <v>320103</v>
      </c>
      <c r="C29" s="5" t="s">
        <v>118</v>
      </c>
      <c r="D29" s="11">
        <f>SUM(D30:D34)</f>
        <v>0</v>
      </c>
      <c r="E29" s="11">
        <f t="shared" ref="E29:F29" si="2">SUM(E30:E34)</f>
        <v>0</v>
      </c>
      <c r="F29" s="11">
        <f t="shared" si="2"/>
        <v>0</v>
      </c>
    </row>
    <row r="30" spans="1:6" hidden="1" x14ac:dyDescent="0.25">
      <c r="A30" s="42" t="s">
        <v>625</v>
      </c>
      <c r="B30" s="43">
        <v>32010301</v>
      </c>
      <c r="C30" s="44" t="s">
        <v>119</v>
      </c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4"/>
      <c r="B34" s="43"/>
      <c r="C34" s="44"/>
      <c r="D34" s="45"/>
      <c r="E34" s="45"/>
      <c r="F34" s="45"/>
    </row>
    <row r="35" spans="1:6" s="1" customFormat="1" x14ac:dyDescent="0.25">
      <c r="A35" s="5"/>
      <c r="B35" s="4">
        <v>32010400</v>
      </c>
      <c r="C35" s="5" t="s">
        <v>120</v>
      </c>
      <c r="D35" s="11">
        <f>SUM(D36:D40)</f>
        <v>0</v>
      </c>
      <c r="E35" s="11">
        <f t="shared" ref="E35:F35" si="3">SUM(E36:E40)</f>
        <v>0</v>
      </c>
      <c r="F35" s="11">
        <f t="shared" si="3"/>
        <v>0</v>
      </c>
    </row>
    <row r="36" spans="1:6" hidden="1" x14ac:dyDescent="0.25">
      <c r="A36" s="42" t="s">
        <v>626</v>
      </c>
      <c r="B36" s="43">
        <v>32010405</v>
      </c>
      <c r="C36" s="44" t="s">
        <v>121</v>
      </c>
      <c r="D36" s="45"/>
      <c r="E36" s="45"/>
      <c r="F36" s="45"/>
    </row>
    <row r="37" spans="1:6" hidden="1" x14ac:dyDescent="0.25">
      <c r="A37" s="42" t="s">
        <v>627</v>
      </c>
      <c r="B37" s="43">
        <v>32010406</v>
      </c>
      <c r="C37" s="44" t="s">
        <v>122</v>
      </c>
      <c r="D37" s="45"/>
      <c r="E37" s="45"/>
      <c r="F37" s="45"/>
    </row>
    <row r="38" spans="1:6" hidden="1" x14ac:dyDescent="0.25">
      <c r="A38" s="42" t="s">
        <v>628</v>
      </c>
      <c r="B38" s="43">
        <v>32010407</v>
      </c>
      <c r="C38" s="44" t="s">
        <v>123</v>
      </c>
      <c r="D38" s="45"/>
      <c r="E38" s="45"/>
      <c r="F38" s="45"/>
    </row>
    <row r="39" spans="1:6" hidden="1" x14ac:dyDescent="0.25">
      <c r="A39" s="42" t="s">
        <v>629</v>
      </c>
      <c r="B39" s="43">
        <v>32010408</v>
      </c>
      <c r="C39" s="44" t="s">
        <v>124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s="1" customFormat="1" x14ac:dyDescent="0.25">
      <c r="A41" s="5"/>
      <c r="B41" s="4">
        <v>320105</v>
      </c>
      <c r="C41" s="5" t="s">
        <v>125</v>
      </c>
      <c r="D41" s="11">
        <f>SUM(D42:D49)</f>
        <v>0</v>
      </c>
      <c r="E41" s="11">
        <f t="shared" ref="E41:F41" si="4">SUM(E42:E49)</f>
        <v>0</v>
      </c>
      <c r="F41" s="11">
        <f t="shared" si="4"/>
        <v>0</v>
      </c>
    </row>
    <row r="42" spans="1:6" hidden="1" x14ac:dyDescent="0.25">
      <c r="A42" s="42" t="s">
        <v>630</v>
      </c>
      <c r="B42" s="43">
        <v>32010501</v>
      </c>
      <c r="C42" s="44" t="s">
        <v>126</v>
      </c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hidden="1" x14ac:dyDescent="0.25">
      <c r="A49" s="46"/>
      <c r="B49" s="47"/>
      <c r="C49" s="46"/>
      <c r="D49" s="45"/>
      <c r="E49" s="45"/>
      <c r="F49" s="45"/>
    </row>
    <row r="50" spans="1:6" s="1" customFormat="1" x14ac:dyDescent="0.25">
      <c r="A50" s="5"/>
      <c r="B50" s="4">
        <v>320106</v>
      </c>
      <c r="C50" s="5" t="s">
        <v>127</v>
      </c>
      <c r="D50" s="11">
        <f>SUM(D51:D56)</f>
        <v>0</v>
      </c>
      <c r="E50" s="11">
        <f t="shared" ref="E50:F50" si="5">SUM(E51:E56)</f>
        <v>0</v>
      </c>
      <c r="F50" s="11">
        <f t="shared" si="5"/>
        <v>0</v>
      </c>
    </row>
    <row r="51" spans="1:6" hidden="1" x14ac:dyDescent="0.25">
      <c r="A51" s="42" t="s">
        <v>631</v>
      </c>
      <c r="B51" s="43">
        <v>32010601</v>
      </c>
      <c r="C51" s="44" t="s">
        <v>128</v>
      </c>
      <c r="D51" s="45"/>
      <c r="E51" s="45"/>
      <c r="F51" s="45"/>
    </row>
    <row r="52" spans="1:6" hidden="1" x14ac:dyDescent="0.25">
      <c r="A52" s="42" t="s">
        <v>632</v>
      </c>
      <c r="B52" s="43">
        <v>32010602</v>
      </c>
      <c r="C52" s="44" t="s">
        <v>129</v>
      </c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s="1" customFormat="1" x14ac:dyDescent="0.25">
      <c r="A57" s="5"/>
      <c r="B57" s="4">
        <v>320109</v>
      </c>
      <c r="C57" s="5" t="s">
        <v>130</v>
      </c>
      <c r="D57" s="11">
        <f>SUM(D58:D76)</f>
        <v>467555555</v>
      </c>
      <c r="E57" s="11">
        <f>SUM(E58:E76)</f>
        <v>292444304.61000001</v>
      </c>
      <c r="F57" s="11">
        <f>SUM(F58:F76)</f>
        <v>447399405</v>
      </c>
    </row>
    <row r="58" spans="1:6" x14ac:dyDescent="0.25">
      <c r="A58" s="42" t="s">
        <v>633</v>
      </c>
      <c r="B58" s="43">
        <v>32010903</v>
      </c>
      <c r="C58" s="44" t="s">
        <v>131</v>
      </c>
      <c r="D58" s="45">
        <v>14500000</v>
      </c>
      <c r="E58" s="45">
        <v>0</v>
      </c>
      <c r="F58" s="45">
        <v>3000000</v>
      </c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2" t="s">
        <v>634</v>
      </c>
      <c r="B60" s="43">
        <v>32010904</v>
      </c>
      <c r="C60" s="44" t="s">
        <v>132</v>
      </c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hidden="1" x14ac:dyDescent="0.25">
      <c r="A62" s="42" t="s">
        <v>635</v>
      </c>
      <c r="B62" s="43">
        <v>32010935</v>
      </c>
      <c r="C62" s="44" t="s">
        <v>133</v>
      </c>
      <c r="D62" s="45"/>
      <c r="E62" s="45"/>
      <c r="F62" s="45">
        <v>0</v>
      </c>
    </row>
    <row r="63" spans="1:6" ht="30" x14ac:dyDescent="0.25">
      <c r="A63" s="42" t="s">
        <v>827</v>
      </c>
      <c r="B63" s="43">
        <v>32010935</v>
      </c>
      <c r="C63" s="44" t="s">
        <v>791</v>
      </c>
      <c r="D63" s="45">
        <v>2000000</v>
      </c>
      <c r="E63" s="45"/>
      <c r="F63" s="45">
        <v>1000000</v>
      </c>
    </row>
    <row r="64" spans="1:6" x14ac:dyDescent="0.25">
      <c r="A64" s="42" t="s">
        <v>827</v>
      </c>
      <c r="B64" s="43"/>
      <c r="C64" s="44" t="s">
        <v>828</v>
      </c>
      <c r="D64" s="45">
        <v>15555555</v>
      </c>
      <c r="E64" s="45">
        <v>7362153</v>
      </c>
      <c r="F64" s="45">
        <v>0</v>
      </c>
    </row>
    <row r="65" spans="1:6" x14ac:dyDescent="0.25">
      <c r="A65" s="42" t="s">
        <v>827</v>
      </c>
      <c r="B65" s="43"/>
      <c r="C65" s="44" t="s">
        <v>792</v>
      </c>
      <c r="D65" s="45">
        <v>500000</v>
      </c>
      <c r="E65" s="45"/>
      <c r="F65" s="45">
        <v>500000</v>
      </c>
    </row>
    <row r="66" spans="1:6" x14ac:dyDescent="0.25">
      <c r="A66" s="42" t="s">
        <v>827</v>
      </c>
      <c r="B66" s="43"/>
      <c r="C66" s="44" t="s">
        <v>829</v>
      </c>
      <c r="D66" s="45">
        <v>150000000</v>
      </c>
      <c r="E66" s="45">
        <v>84197058</v>
      </c>
      <c r="F66" s="45">
        <v>70058823</v>
      </c>
    </row>
    <row r="67" spans="1:6" x14ac:dyDescent="0.25">
      <c r="A67" s="42" t="s">
        <v>827</v>
      </c>
      <c r="B67" s="43"/>
      <c r="C67" s="44" t="s">
        <v>830</v>
      </c>
      <c r="D67" s="45">
        <v>60000000</v>
      </c>
      <c r="E67" s="45">
        <v>41497741.170000002</v>
      </c>
      <c r="F67" s="45">
        <v>60000000</v>
      </c>
    </row>
    <row r="68" spans="1:6" x14ac:dyDescent="0.25">
      <c r="A68" s="42" t="s">
        <v>827</v>
      </c>
      <c r="B68" s="43"/>
      <c r="C68" s="44" t="s">
        <v>831</v>
      </c>
      <c r="D68" s="45">
        <v>200000000</v>
      </c>
      <c r="E68" s="45">
        <v>159387352.44</v>
      </c>
      <c r="F68" s="45">
        <v>300000000</v>
      </c>
    </row>
    <row r="69" spans="1:6" ht="30" x14ac:dyDescent="0.25">
      <c r="A69" s="42" t="s">
        <v>827</v>
      </c>
      <c r="B69" s="43"/>
      <c r="C69" s="44" t="s">
        <v>832</v>
      </c>
      <c r="D69" s="45">
        <v>25000000</v>
      </c>
      <c r="E69" s="45">
        <v>0</v>
      </c>
      <c r="F69" s="45">
        <v>12840582</v>
      </c>
    </row>
    <row r="70" spans="1:6" hidden="1" x14ac:dyDescent="0.25">
      <c r="A70" s="42"/>
      <c r="B70" s="43">
        <v>32010936</v>
      </c>
      <c r="C70" s="44" t="s">
        <v>833</v>
      </c>
      <c r="D70" s="45"/>
      <c r="E70" s="45"/>
      <c r="F70" s="45"/>
    </row>
    <row r="71" spans="1:6" hidden="1" x14ac:dyDescent="0.25">
      <c r="A71" s="42"/>
      <c r="B71" s="43"/>
      <c r="C71" s="44"/>
      <c r="D71" s="45"/>
      <c r="E71" s="45"/>
      <c r="F71" s="45"/>
    </row>
    <row r="72" spans="1:6" hidden="1" x14ac:dyDescent="0.25">
      <c r="A72" s="42"/>
      <c r="B72" s="43"/>
      <c r="C72" s="44"/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2" t="s">
        <v>636</v>
      </c>
      <c r="B74" s="43">
        <v>32010936</v>
      </c>
      <c r="C74" s="44" t="s">
        <v>134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s="1" customFormat="1" x14ac:dyDescent="0.25">
      <c r="A77" s="5"/>
      <c r="B77" s="4">
        <v>320201</v>
      </c>
      <c r="C77" s="5" t="s">
        <v>146</v>
      </c>
      <c r="D77" s="11">
        <f>SUM(D78:D83)</f>
        <v>0</v>
      </c>
      <c r="E77" s="11">
        <f t="shared" ref="E77:F77" si="6">SUM(E78:E83)</f>
        <v>0</v>
      </c>
      <c r="F77" s="11">
        <f t="shared" si="6"/>
        <v>0</v>
      </c>
    </row>
    <row r="78" spans="1:6" hidden="1" x14ac:dyDescent="0.25">
      <c r="A78" s="42" t="s">
        <v>637</v>
      </c>
      <c r="B78" s="43">
        <v>32020101</v>
      </c>
      <c r="C78" s="44" t="s">
        <v>135</v>
      </c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hidden="1" x14ac:dyDescent="0.25">
      <c r="A80" s="42" t="s">
        <v>638</v>
      </c>
      <c r="B80" s="43">
        <v>32020102</v>
      </c>
      <c r="C80" s="44" t="s">
        <v>136</v>
      </c>
      <c r="D80" s="45"/>
      <c r="E80" s="45"/>
      <c r="F80" s="45"/>
    </row>
    <row r="81" spans="1:6" hidden="1" x14ac:dyDescent="0.25">
      <c r="A81" s="44"/>
      <c r="B81" s="43"/>
      <c r="C81" s="44"/>
      <c r="D81" s="45"/>
      <c r="E81" s="45"/>
      <c r="F81" s="45"/>
    </row>
    <row r="82" spans="1:6" hidden="1" x14ac:dyDescent="0.25">
      <c r="A82" s="42" t="s">
        <v>639</v>
      </c>
      <c r="B82" s="43">
        <v>32020104</v>
      </c>
      <c r="C82" s="44" t="s">
        <v>137</v>
      </c>
      <c r="D82" s="45"/>
      <c r="E82" s="45"/>
      <c r="F82" s="45"/>
    </row>
    <row r="83" spans="1:6" hidden="1" x14ac:dyDescent="0.25">
      <c r="A83" s="44"/>
      <c r="B83" s="43"/>
      <c r="C83" s="44"/>
      <c r="D83" s="45"/>
      <c r="E83" s="45"/>
      <c r="F83" s="45"/>
    </row>
    <row r="84" spans="1:6" s="1" customFormat="1" x14ac:dyDescent="0.25">
      <c r="A84" s="5"/>
      <c r="B84" s="4">
        <v>320301</v>
      </c>
      <c r="C84" s="5" t="s">
        <v>138</v>
      </c>
      <c r="D84" s="11">
        <f>SUM(D85:D89)</f>
        <v>3000000</v>
      </c>
      <c r="E84" s="11">
        <f t="shared" ref="E84:F84" si="7">SUM(E85:E89)</f>
        <v>300000</v>
      </c>
      <c r="F84" s="11">
        <f t="shared" si="7"/>
        <v>1000000</v>
      </c>
    </row>
    <row r="85" spans="1:6" hidden="1" x14ac:dyDescent="0.25">
      <c r="A85" s="42" t="s">
        <v>640</v>
      </c>
      <c r="B85" s="43">
        <v>32030101</v>
      </c>
      <c r="C85" s="44" t="s">
        <v>139</v>
      </c>
      <c r="D85" s="45"/>
      <c r="E85" s="45"/>
      <c r="F85" s="45"/>
    </row>
    <row r="86" spans="1:6" hidden="1" x14ac:dyDescent="0.25">
      <c r="A86" s="42" t="s">
        <v>641</v>
      </c>
      <c r="B86" s="43">
        <v>32030109</v>
      </c>
      <c r="C86" s="44" t="s">
        <v>140</v>
      </c>
      <c r="D86" s="45"/>
      <c r="E86" s="45"/>
      <c r="F86" s="45"/>
    </row>
    <row r="87" spans="1:6" x14ac:dyDescent="0.25">
      <c r="A87" s="42" t="s">
        <v>642</v>
      </c>
      <c r="B87" s="43">
        <v>32030110</v>
      </c>
      <c r="C87" s="44" t="s">
        <v>141</v>
      </c>
      <c r="D87" s="45">
        <v>3000000</v>
      </c>
      <c r="E87" s="45">
        <v>300000</v>
      </c>
      <c r="F87" s="45">
        <v>1000000</v>
      </c>
    </row>
    <row r="88" spans="1:6" hidden="1" x14ac:dyDescent="0.25">
      <c r="A88" s="46"/>
      <c r="B88" s="47"/>
      <c r="C88" s="46"/>
      <c r="D88" s="45"/>
      <c r="E88" s="45"/>
      <c r="F88" s="45"/>
    </row>
    <row r="89" spans="1:6" hidden="1" x14ac:dyDescent="0.25">
      <c r="A89" s="46"/>
      <c r="B89" s="47"/>
      <c r="C89" s="46"/>
      <c r="D89" s="45"/>
      <c r="E89" s="45"/>
      <c r="F89" s="45"/>
    </row>
    <row r="90" spans="1:6" s="1" customFormat="1" x14ac:dyDescent="0.25">
      <c r="A90" s="5"/>
      <c r="B90" s="4">
        <v>32011000</v>
      </c>
      <c r="C90" s="5" t="s">
        <v>142</v>
      </c>
      <c r="D90" s="11">
        <f>SUM(D91:D92)</f>
        <v>0</v>
      </c>
      <c r="E90" s="11">
        <f>SUM(E91:E92)</f>
        <v>0</v>
      </c>
      <c r="F90" s="11">
        <f>SUM(F91:F92)</f>
        <v>0</v>
      </c>
    </row>
    <row r="91" spans="1:6" hidden="1" x14ac:dyDescent="0.25">
      <c r="A91" s="42" t="s">
        <v>643</v>
      </c>
      <c r="B91" s="46"/>
      <c r="C91" s="46"/>
      <c r="D91" s="45"/>
      <c r="E91" s="45"/>
      <c r="F91" s="45"/>
    </row>
    <row r="92" spans="1:6" hidden="1" x14ac:dyDescent="0.25">
      <c r="A92" s="46"/>
      <c r="B92" s="46"/>
      <c r="C92" s="46"/>
      <c r="D92" s="45"/>
      <c r="E92" s="45"/>
      <c r="F92" s="45"/>
    </row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y5JFkgEhabS8lN+5Qk26i54zo5EhII/cjWORAwDEHBxlCsMJCFo5ZVCpm0+YI0sQS5yjBZAhnKKBmBx3CKu9g==" saltValue="x0Enp84EjnvS+cAkJeoH8g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70" orientation="landscape" r:id="rId1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2" spans="1:5" x14ac:dyDescent="0.25">
      <c r="A2" s="74" t="s">
        <v>522</v>
      </c>
      <c r="B2" s="74"/>
      <c r="C2" s="74"/>
      <c r="D2" s="74"/>
      <c r="E2" s="74"/>
    </row>
    <row r="3" spans="1:5" ht="26.7" customHeight="1" x14ac:dyDescent="0.25">
      <c r="A3" s="76" t="s">
        <v>893</v>
      </c>
      <c r="B3" s="76"/>
      <c r="C3" s="76"/>
      <c r="D3" s="76"/>
      <c r="E3" s="76"/>
    </row>
    <row r="4" spans="1:5" x14ac:dyDescent="0.25">
      <c r="A4" s="75" t="s">
        <v>747</v>
      </c>
      <c r="B4" s="75"/>
      <c r="C4" s="75"/>
      <c r="D4" s="75"/>
      <c r="E4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3">
        <v>21</v>
      </c>
      <c r="B7" s="3" t="s">
        <v>4</v>
      </c>
      <c r="C7" s="39">
        <f>C8+C13+C20</f>
        <v>259783660</v>
      </c>
      <c r="D7" s="39">
        <f t="shared" ref="D7:E7" si="0">D8+D13+D20</f>
        <v>58860486</v>
      </c>
      <c r="E7" s="39">
        <f t="shared" si="0"/>
        <v>589211399.21999931</v>
      </c>
    </row>
    <row r="8" spans="1:5" s="1" customFormat="1" x14ac:dyDescent="0.25">
      <c r="A8" s="3">
        <v>2101</v>
      </c>
      <c r="B8" s="3" t="s">
        <v>5</v>
      </c>
      <c r="C8" s="39">
        <f>C9</f>
        <v>59783660</v>
      </c>
      <c r="D8" s="39">
        <f t="shared" ref="D8:E8" si="1">D9</f>
        <v>58860486</v>
      </c>
      <c r="E8" s="39">
        <f t="shared" si="1"/>
        <v>60645085</v>
      </c>
    </row>
    <row r="9" spans="1:5" s="1" customFormat="1" x14ac:dyDescent="0.25">
      <c r="A9" s="3">
        <v>210101</v>
      </c>
      <c r="B9" s="3" t="s">
        <v>6</v>
      </c>
      <c r="C9" s="39">
        <f>SUM(C10:C12)</f>
        <v>59783660</v>
      </c>
      <c r="D9" s="39">
        <f t="shared" ref="D9:E9" si="2">SUM(D10:D12)</f>
        <v>58860486</v>
      </c>
      <c r="E9" s="39">
        <f t="shared" si="2"/>
        <v>60645085</v>
      </c>
    </row>
    <row r="10" spans="1:5" x14ac:dyDescent="0.25">
      <c r="A10" s="59">
        <v>21010101</v>
      </c>
      <c r="B10" s="48" t="s">
        <v>5</v>
      </c>
      <c r="C10" s="41">
        <v>59783660</v>
      </c>
      <c r="D10" s="41">
        <v>58860486</v>
      </c>
      <c r="E10" s="41">
        <v>60645085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39">
        <f>C21+C22+C27</f>
        <v>200000000</v>
      </c>
      <c r="D20" s="39">
        <f t="shared" ref="D20:E20" si="6">D21+D22+D27</f>
        <v>0</v>
      </c>
      <c r="E20" s="39">
        <f t="shared" si="6"/>
        <v>528566314.21999931</v>
      </c>
    </row>
    <row r="21" spans="1:5" x14ac:dyDescent="0.25">
      <c r="A21" s="59">
        <v>21030101</v>
      </c>
      <c r="B21" s="48" t="s">
        <v>17</v>
      </c>
      <c r="C21" s="41">
        <v>200000000</v>
      </c>
      <c r="D21" s="41"/>
      <c r="E21" s="41">
        <v>200000000</v>
      </c>
    </row>
    <row r="22" spans="1:5" s="1" customFormat="1" x14ac:dyDescent="0.25">
      <c r="A22" s="56">
        <v>21030102</v>
      </c>
      <c r="B22" s="57" t="s">
        <v>18</v>
      </c>
      <c r="C22" s="40">
        <f>SUM(C23:C26)</f>
        <v>0</v>
      </c>
      <c r="D22" s="40">
        <f t="shared" ref="D22:E22" si="7">SUM(D23:D26)</f>
        <v>0</v>
      </c>
      <c r="E22" s="40">
        <f t="shared" si="7"/>
        <v>301446314.21999931</v>
      </c>
    </row>
    <row r="23" spans="1:5" x14ac:dyDescent="0.25">
      <c r="A23" s="59">
        <v>21030102</v>
      </c>
      <c r="B23" s="48" t="s">
        <v>548</v>
      </c>
      <c r="C23" s="41">
        <v>0</v>
      </c>
      <c r="D23" s="41">
        <v>0</v>
      </c>
      <c r="E23" s="41">
        <v>301446314.21999931</v>
      </c>
    </row>
    <row r="24" spans="1:5" hidden="1" x14ac:dyDescent="0.25">
      <c r="A24" s="59">
        <v>21030102</v>
      </c>
      <c r="B24" s="48" t="s">
        <v>549</v>
      </c>
      <c r="C24" s="41"/>
      <c r="D24" s="41"/>
      <c r="E24" s="41"/>
    </row>
    <row r="25" spans="1:5" hidden="1" x14ac:dyDescent="0.25">
      <c r="A25" s="59">
        <v>21030102</v>
      </c>
      <c r="B25" s="48" t="s">
        <v>550</v>
      </c>
      <c r="C25" s="41"/>
      <c r="D25" s="41"/>
      <c r="E25" s="41"/>
    </row>
    <row r="26" spans="1:5" hidden="1" x14ac:dyDescent="0.25">
      <c r="A26" s="59">
        <v>21030102</v>
      </c>
      <c r="B26" s="48" t="s">
        <v>551</v>
      </c>
      <c r="C26" s="41"/>
      <c r="D26" s="41"/>
      <c r="E26" s="41"/>
    </row>
    <row r="27" spans="1:5" s="1" customFormat="1" x14ac:dyDescent="0.25">
      <c r="A27" s="63">
        <v>21030104</v>
      </c>
      <c r="B27" s="64" t="s">
        <v>19</v>
      </c>
      <c r="C27" s="39">
        <f t="shared" ref="C27:D27" si="8">SUM(C28:C30)</f>
        <v>0</v>
      </c>
      <c r="D27" s="39">
        <f t="shared" si="8"/>
        <v>0</v>
      </c>
      <c r="E27" s="39">
        <f>SUM(E28:E30)</f>
        <v>27120000</v>
      </c>
    </row>
    <row r="28" spans="1:5" x14ac:dyDescent="0.25">
      <c r="A28" s="59">
        <v>21030104</v>
      </c>
      <c r="B28" s="48" t="s">
        <v>756</v>
      </c>
      <c r="C28" s="41">
        <v>0</v>
      </c>
      <c r="D28" s="41">
        <v>0</v>
      </c>
      <c r="E28" s="41">
        <v>11353802</v>
      </c>
    </row>
    <row r="29" spans="1:5" x14ac:dyDescent="0.25">
      <c r="A29" s="59">
        <v>21030104</v>
      </c>
      <c r="B29" s="48" t="s">
        <v>755</v>
      </c>
      <c r="C29" s="41">
        <v>0</v>
      </c>
      <c r="D29" s="41">
        <v>0</v>
      </c>
      <c r="E29" s="41">
        <v>15766198</v>
      </c>
    </row>
    <row r="30" spans="1:5" hidden="1" x14ac:dyDescent="0.25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HPYHoXrqxMcOoFTNiJmfO+s5I/lyVk797lWrFnsBD4c2G6EXf7RF+StxLjo3roRGxLtD+WdQUFmLqUrgBIAgnA==" saltValue="uZ5aI8XrQzSi7y5+3ZUjmg==" spinCount="100000" sheet="1" objects="1" scenarios="1" formatColumns="0" formatRows="0" selectLockedCells="1"/>
  <mergeCells count="3">
    <mergeCell ref="A2:E2"/>
    <mergeCell ref="A3:E3"/>
    <mergeCell ref="A4:E4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1:E300"/>
  <sheetViews>
    <sheetView view="pageBreakPreview" topLeftCell="A107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3" spans="1:5" x14ac:dyDescent="0.25">
      <c r="A3" s="74" t="s">
        <v>523</v>
      </c>
      <c r="B3" s="74"/>
      <c r="C3" s="74"/>
      <c r="D3" s="74"/>
      <c r="E3" s="74"/>
    </row>
    <row r="4" spans="1:5" ht="28.95" customHeight="1" x14ac:dyDescent="0.25">
      <c r="A4" s="76" t="s">
        <v>892</v>
      </c>
      <c r="B4" s="76"/>
      <c r="C4" s="76"/>
      <c r="D4" s="76"/>
      <c r="E4" s="76"/>
    </row>
    <row r="5" spans="1:5" x14ac:dyDescent="0.25">
      <c r="A5" s="75" t="s">
        <v>747</v>
      </c>
      <c r="B5" s="75"/>
      <c r="C5" s="75"/>
      <c r="D5" s="75"/>
      <c r="E5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4">
        <v>2</v>
      </c>
      <c r="B7" s="5" t="s">
        <v>20</v>
      </c>
      <c r="C7" s="12">
        <f>C8+C85+C89+C94</f>
        <v>837711173.99699998</v>
      </c>
      <c r="D7" s="12">
        <f>D8+D85+D89+D94</f>
        <v>120056026.41</v>
      </c>
      <c r="E7" s="12">
        <f>E8+E85+E89+E94</f>
        <v>663264117.68000007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518700000</v>
      </c>
      <c r="D8" s="12">
        <f t="shared" ref="D8:E8" si="0">D9+D14+D22+D36+D45+D48+D54+D63+D67+D70</f>
        <v>22849898.039999999</v>
      </c>
      <c r="E8" s="12">
        <f t="shared" si="0"/>
        <v>305000000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8000000</v>
      </c>
      <c r="D9" s="12">
        <f t="shared" ref="D9:E9" si="1">SUM(D10:D13)</f>
        <v>1800000</v>
      </c>
      <c r="E9" s="12">
        <f t="shared" si="1"/>
        <v>10000000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8000000</v>
      </c>
      <c r="D11" s="41">
        <v>1800000</v>
      </c>
      <c r="E11" s="41">
        <v>10000000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5500000</v>
      </c>
      <c r="D22" s="12">
        <f t="shared" ref="D22:E22" si="2">SUM(D23:D35)</f>
        <v>2775000</v>
      </c>
      <c r="E22" s="12">
        <f t="shared" si="2"/>
        <v>24000000</v>
      </c>
    </row>
    <row r="23" spans="1:5" x14ac:dyDescent="0.25">
      <c r="A23" s="43">
        <v>22020301</v>
      </c>
      <c r="B23" s="44" t="s">
        <v>36</v>
      </c>
      <c r="C23" s="41">
        <v>2500000</v>
      </c>
      <c r="D23" s="41">
        <v>1400000</v>
      </c>
      <c r="E23" s="41">
        <v>8000000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x14ac:dyDescent="0.25">
      <c r="A27" s="43">
        <v>22020305</v>
      </c>
      <c r="B27" s="44" t="s">
        <v>40</v>
      </c>
      <c r="C27" s="41">
        <v>3000000</v>
      </c>
      <c r="D27" s="41">
        <v>1375000</v>
      </c>
      <c r="E27" s="41">
        <v>13000000</v>
      </c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x14ac:dyDescent="0.25">
      <c r="A34" s="43">
        <v>22020312</v>
      </c>
      <c r="B34" s="44" t="s">
        <v>47</v>
      </c>
      <c r="C34" s="41">
        <v>0</v>
      </c>
      <c r="D34" s="41">
        <v>0</v>
      </c>
      <c r="E34" s="41">
        <v>3000000</v>
      </c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3500000</v>
      </c>
      <c r="D36" s="12">
        <f t="shared" ref="D36:E36" si="3">SUM(D37:D44)</f>
        <v>1260000</v>
      </c>
      <c r="E36" s="12">
        <f t="shared" si="3"/>
        <v>14300000</v>
      </c>
    </row>
    <row r="37" spans="1:5" x14ac:dyDescent="0.25">
      <c r="A37" s="43">
        <v>22020401</v>
      </c>
      <c r="B37" s="44" t="s">
        <v>50</v>
      </c>
      <c r="C37" s="41">
        <v>3000000</v>
      </c>
      <c r="D37" s="41">
        <v>1040000</v>
      </c>
      <c r="E37" s="41">
        <v>8800000</v>
      </c>
    </row>
    <row r="38" spans="1:5" x14ac:dyDescent="0.25">
      <c r="A38" s="43">
        <v>22020402</v>
      </c>
      <c r="B38" s="44" t="s">
        <v>51</v>
      </c>
      <c r="C38" s="41">
        <v>500000</v>
      </c>
      <c r="D38" s="41">
        <v>220000</v>
      </c>
      <c r="E38" s="41">
        <v>5500000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1000000</v>
      </c>
      <c r="D45" s="12">
        <f t="shared" ref="D45:E45" si="4">SUM(D46:D47)</f>
        <v>1000000</v>
      </c>
      <c r="E45" s="12">
        <f t="shared" si="4"/>
        <v>5700000</v>
      </c>
    </row>
    <row r="46" spans="1:5" x14ac:dyDescent="0.25">
      <c r="A46" s="43">
        <v>22020501</v>
      </c>
      <c r="B46" s="44" t="s">
        <v>59</v>
      </c>
      <c r="C46" s="41">
        <v>1000000</v>
      </c>
      <c r="D46" s="41">
        <v>1000000</v>
      </c>
      <c r="E46" s="41">
        <v>5700000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2000000</v>
      </c>
      <c r="D63" s="12">
        <f t="shared" ref="D63:E63" si="7">SUM(D64:D66)</f>
        <v>2000000</v>
      </c>
      <c r="E63" s="12">
        <f t="shared" si="7"/>
        <v>5000000</v>
      </c>
    </row>
    <row r="64" spans="1:5" x14ac:dyDescent="0.25">
      <c r="A64" s="43">
        <v>22020801</v>
      </c>
      <c r="B64" s="44" t="s">
        <v>77</v>
      </c>
      <c r="C64" s="41">
        <v>2000000</v>
      </c>
      <c r="D64" s="41">
        <v>2000000</v>
      </c>
      <c r="E64" s="41">
        <v>5000000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700000</v>
      </c>
      <c r="D67" s="12">
        <f t="shared" ref="D67:E67" si="8">SUM(D68:D69)</f>
        <v>24022.1</v>
      </c>
      <c r="E67" s="12">
        <f t="shared" si="8"/>
        <v>5000000</v>
      </c>
    </row>
    <row r="68" spans="1:5" x14ac:dyDescent="0.25">
      <c r="A68" s="43">
        <v>22020901</v>
      </c>
      <c r="B68" s="44" t="s">
        <v>81</v>
      </c>
      <c r="C68" s="41">
        <v>700000</v>
      </c>
      <c r="D68" s="41">
        <v>24022.1</v>
      </c>
      <c r="E68" s="41">
        <v>5000000</v>
      </c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SUM(C71:C84)</f>
        <v>498000000</v>
      </c>
      <c r="D70" s="12">
        <f t="shared" ref="D70:E70" si="9">SUM(D71:D84)</f>
        <v>13990875.940000001</v>
      </c>
      <c r="E70" s="12">
        <f t="shared" si="9"/>
        <v>241000000</v>
      </c>
    </row>
    <row r="71" spans="1:5" x14ac:dyDescent="0.25">
      <c r="A71" s="43">
        <v>22021001</v>
      </c>
      <c r="B71" s="44" t="s">
        <v>84</v>
      </c>
      <c r="C71" s="41">
        <v>4000000</v>
      </c>
      <c r="D71" s="41">
        <v>780000</v>
      </c>
      <c r="E71" s="41">
        <v>7000000</v>
      </c>
    </row>
    <row r="72" spans="1:5" x14ac:dyDescent="0.25">
      <c r="A72" s="43">
        <v>22021002</v>
      </c>
      <c r="B72" s="44" t="s">
        <v>85</v>
      </c>
      <c r="C72" s="41">
        <v>0</v>
      </c>
      <c r="D72" s="41"/>
      <c r="E72" s="41"/>
    </row>
    <row r="73" spans="1:5" x14ac:dyDescent="0.25">
      <c r="A73" s="43">
        <v>22021003</v>
      </c>
      <c r="B73" s="44" t="s">
        <v>86</v>
      </c>
      <c r="C73" s="41">
        <v>0</v>
      </c>
      <c r="D73" s="41"/>
      <c r="E73" s="41"/>
    </row>
    <row r="74" spans="1:5" x14ac:dyDescent="0.25">
      <c r="A74" s="43">
        <v>22021004</v>
      </c>
      <c r="B74" s="44" t="s">
        <v>87</v>
      </c>
      <c r="C74" s="41">
        <v>0</v>
      </c>
      <c r="D74" s="41"/>
      <c r="E74" s="41"/>
    </row>
    <row r="75" spans="1:5" x14ac:dyDescent="0.25">
      <c r="A75" s="43">
        <v>22021006</v>
      </c>
      <c r="B75" s="44" t="s">
        <v>88</v>
      </c>
      <c r="C75" s="41">
        <v>0</v>
      </c>
      <c r="D75" s="41"/>
      <c r="E75" s="41"/>
    </row>
    <row r="76" spans="1:5" x14ac:dyDescent="0.25">
      <c r="A76" s="43">
        <v>22021007</v>
      </c>
      <c r="B76" s="44" t="s">
        <v>89</v>
      </c>
      <c r="C76" s="41">
        <v>21000000</v>
      </c>
      <c r="D76" s="41">
        <v>3499000</v>
      </c>
      <c r="E76" s="41">
        <v>26000000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x14ac:dyDescent="0.25">
      <c r="A80" s="43">
        <v>22021014</v>
      </c>
      <c r="B80" s="44" t="s">
        <v>93</v>
      </c>
      <c r="C80" s="41">
        <v>3000000</v>
      </c>
      <c r="D80" s="41">
        <v>2800000</v>
      </c>
      <c r="E80" s="41">
        <v>8000000</v>
      </c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</v>
      </c>
      <c r="B83" s="44" t="s">
        <v>778</v>
      </c>
      <c r="C83" s="41">
        <v>470000000</v>
      </c>
      <c r="D83" s="41">
        <v>6911875.9400000004</v>
      </c>
      <c r="E83" s="41">
        <v>200000000</v>
      </c>
    </row>
    <row r="84" spans="1:5" hidden="1" x14ac:dyDescent="0.25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25">
      <c r="A85" s="4">
        <v>2204</v>
      </c>
      <c r="B85" s="5" t="s">
        <v>97</v>
      </c>
      <c r="C85" s="12">
        <f>C86</f>
        <v>319011173.99700004</v>
      </c>
      <c r="D85" s="12">
        <f t="shared" ref="D85:E85" si="10">D86</f>
        <v>97206128.370000005</v>
      </c>
      <c r="E85" s="12">
        <f t="shared" si="10"/>
        <v>358264117.68000001</v>
      </c>
    </row>
    <row r="86" spans="1:5" s="1" customFormat="1" x14ac:dyDescent="0.25">
      <c r="A86" s="4">
        <v>220401</v>
      </c>
      <c r="B86" s="5" t="s">
        <v>98</v>
      </c>
      <c r="C86" s="12">
        <f>C87+C88</f>
        <v>319011173.99700004</v>
      </c>
      <c r="D86" s="12">
        <f>D87+D88</f>
        <v>97206128.370000005</v>
      </c>
      <c r="E86" s="12">
        <f>E87+E88</f>
        <v>358264117.68000001</v>
      </c>
    </row>
    <row r="87" spans="1:5" s="38" customFormat="1" x14ac:dyDescent="0.25">
      <c r="A87" s="6">
        <v>22040105</v>
      </c>
      <c r="B87" s="7" t="s">
        <v>99</v>
      </c>
      <c r="C87" s="37">
        <f>SUM(C108:C131)</f>
        <v>319011173.99700004</v>
      </c>
      <c r="D87" s="37">
        <f>SUM(D108:D131)</f>
        <v>97206128.370000005</v>
      </c>
      <c r="E87" s="37">
        <f>SUM(E108:E131)</f>
        <v>358264117.68000001</v>
      </c>
    </row>
    <row r="88" spans="1:5" hidden="1" x14ac:dyDescent="0.25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>
        <v>22050108</v>
      </c>
      <c r="B92" s="44" t="s">
        <v>104</v>
      </c>
      <c r="C92" s="41"/>
      <c r="D92" s="41"/>
      <c r="E92" s="41"/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4" spans="1:5" x14ac:dyDescent="0.25">
      <c r="A104" s="74" t="s">
        <v>776</v>
      </c>
      <c r="B104" s="74"/>
      <c r="C104" s="74"/>
      <c r="D104" s="74"/>
      <c r="E104" s="74"/>
    </row>
    <row r="105" spans="1:5" x14ac:dyDescent="0.25">
      <c r="A105" s="76" t="s">
        <v>915</v>
      </c>
      <c r="B105" s="76"/>
      <c r="C105" s="76"/>
      <c r="D105" s="76"/>
      <c r="E105" s="76"/>
    </row>
    <row r="106" spans="1:5" x14ac:dyDescent="0.25">
      <c r="A106" s="75" t="s">
        <v>747</v>
      </c>
      <c r="B106" s="75"/>
      <c r="C106" s="75"/>
      <c r="D106" s="75"/>
      <c r="E106" s="75"/>
    </row>
    <row r="107" spans="1:5" ht="45" x14ac:dyDescent="0.25">
      <c r="A107" s="58" t="s">
        <v>775</v>
      </c>
      <c r="B107" s="58" t="s">
        <v>1</v>
      </c>
      <c r="C107" s="50" t="s">
        <v>590</v>
      </c>
      <c r="D107" s="50" t="s">
        <v>591</v>
      </c>
      <c r="E107" s="50" t="s">
        <v>592</v>
      </c>
    </row>
    <row r="108" spans="1:5" x14ac:dyDescent="0.25">
      <c r="A108" s="60" t="s">
        <v>757</v>
      </c>
      <c r="B108" s="44" t="s">
        <v>554</v>
      </c>
      <c r="C108" s="41">
        <v>104099692.45</v>
      </c>
      <c r="D108" s="41">
        <v>48545212.840000004</v>
      </c>
      <c r="E108" s="41">
        <v>124054839</v>
      </c>
    </row>
    <row r="109" spans="1:5" x14ac:dyDescent="0.25">
      <c r="A109" s="60" t="s">
        <v>758</v>
      </c>
      <c r="B109" s="44" t="s">
        <v>555</v>
      </c>
      <c r="C109" s="41">
        <v>18000000</v>
      </c>
      <c r="D109" s="41">
        <v>18000000</v>
      </c>
      <c r="E109" s="41">
        <v>18000000</v>
      </c>
    </row>
    <row r="110" spans="1:5" x14ac:dyDescent="0.25">
      <c r="A110" s="60" t="s">
        <v>759</v>
      </c>
      <c r="B110" s="44" t="s">
        <v>553</v>
      </c>
      <c r="C110" s="41">
        <v>240000</v>
      </c>
      <c r="D110" s="41">
        <v>240000</v>
      </c>
      <c r="E110" s="41">
        <v>240000</v>
      </c>
    </row>
    <row r="111" spans="1:5" x14ac:dyDescent="0.25">
      <c r="A111" s="60" t="s">
        <v>760</v>
      </c>
      <c r="B111" s="44" t="s">
        <v>552</v>
      </c>
      <c r="C111" s="41">
        <v>360000</v>
      </c>
      <c r="D111" s="41">
        <v>360000</v>
      </c>
      <c r="E111" s="41">
        <v>360000</v>
      </c>
    </row>
    <row r="112" spans="1:5" x14ac:dyDescent="0.25">
      <c r="A112" s="60" t="s">
        <v>761</v>
      </c>
      <c r="B112" s="44" t="s">
        <v>584</v>
      </c>
      <c r="C112" s="41">
        <v>2081993.8489999999</v>
      </c>
      <c r="D112" s="41">
        <v>858718.73</v>
      </c>
      <c r="E112" s="41">
        <v>1334591</v>
      </c>
    </row>
    <row r="113" spans="1:5" x14ac:dyDescent="0.25">
      <c r="A113" s="60" t="s">
        <v>762</v>
      </c>
      <c r="B113" s="44" t="s">
        <v>556</v>
      </c>
      <c r="C113" s="41">
        <v>20819938</v>
      </c>
      <c r="D113" s="41">
        <v>8409401.3499999996</v>
      </c>
      <c r="E113" s="41">
        <v>12410536.68</v>
      </c>
    </row>
    <row r="114" spans="1:5" x14ac:dyDescent="0.25">
      <c r="A114" s="60" t="s">
        <v>763</v>
      </c>
      <c r="B114" s="44" t="s">
        <v>557</v>
      </c>
      <c r="C114" s="41">
        <v>0</v>
      </c>
      <c r="D114" s="41">
        <v>0</v>
      </c>
      <c r="E114" s="41">
        <v>0</v>
      </c>
    </row>
    <row r="115" spans="1:5" hidden="1" x14ac:dyDescent="0.25">
      <c r="A115" s="60" t="s">
        <v>764</v>
      </c>
      <c r="B115" s="44" t="s">
        <v>558</v>
      </c>
      <c r="C115" s="41"/>
      <c r="D115" s="41"/>
      <c r="E115" s="41"/>
    </row>
    <row r="116" spans="1:5" hidden="1" x14ac:dyDescent="0.25">
      <c r="A116" s="60" t="s">
        <v>765</v>
      </c>
      <c r="B116" s="44" t="s">
        <v>559</v>
      </c>
      <c r="C116" s="41"/>
      <c r="D116" s="41"/>
      <c r="E116" s="69"/>
    </row>
    <row r="117" spans="1:5" x14ac:dyDescent="0.25">
      <c r="A117" s="60" t="s">
        <v>766</v>
      </c>
      <c r="B117" s="44" t="s">
        <v>560</v>
      </c>
      <c r="C117" s="41">
        <v>476160</v>
      </c>
      <c r="D117" s="41">
        <v>476160</v>
      </c>
      <c r="E117" s="41">
        <v>476160</v>
      </c>
    </row>
    <row r="118" spans="1:5" x14ac:dyDescent="0.25">
      <c r="A118" s="60" t="s">
        <v>767</v>
      </c>
      <c r="B118" s="44" t="s">
        <v>561</v>
      </c>
      <c r="C118" s="41">
        <v>0</v>
      </c>
      <c r="D118" s="41">
        <v>0</v>
      </c>
      <c r="E118" s="41">
        <v>15500000</v>
      </c>
    </row>
    <row r="119" spans="1:5" x14ac:dyDescent="0.25">
      <c r="A119" s="60" t="s">
        <v>768</v>
      </c>
      <c r="B119" s="44" t="s">
        <v>562</v>
      </c>
      <c r="C119" s="41">
        <v>2482108</v>
      </c>
      <c r="D119" s="41">
        <v>1241054.3</v>
      </c>
      <c r="E119" s="41">
        <v>2482108</v>
      </c>
    </row>
    <row r="120" spans="1:5" x14ac:dyDescent="0.25">
      <c r="A120" s="60" t="s">
        <v>769</v>
      </c>
      <c r="B120" s="44" t="s">
        <v>563</v>
      </c>
      <c r="C120" s="41">
        <v>4163987.6979999999</v>
      </c>
      <c r="D120" s="41">
        <v>2475749.62</v>
      </c>
      <c r="E120" s="41">
        <v>2482043</v>
      </c>
    </row>
    <row r="121" spans="1:5" x14ac:dyDescent="0.25">
      <c r="A121" s="60" t="s">
        <v>770</v>
      </c>
      <c r="B121" s="44" t="s">
        <v>585</v>
      </c>
      <c r="C121" s="41">
        <v>3000000</v>
      </c>
      <c r="D121" s="41">
        <v>3000000</v>
      </c>
      <c r="E121" s="41">
        <v>3000000</v>
      </c>
    </row>
    <row r="122" spans="1:5" x14ac:dyDescent="0.25">
      <c r="A122" s="60" t="s">
        <v>771</v>
      </c>
      <c r="B122" s="44" t="s">
        <v>586</v>
      </c>
      <c r="C122" s="41">
        <v>240000</v>
      </c>
      <c r="D122" s="41">
        <v>240000</v>
      </c>
      <c r="E122" s="41">
        <v>240000</v>
      </c>
    </row>
    <row r="123" spans="1:5" x14ac:dyDescent="0.25">
      <c r="A123" s="60" t="s">
        <v>772</v>
      </c>
      <c r="B123" s="44" t="s">
        <v>587</v>
      </c>
      <c r="C123" s="41">
        <v>60000</v>
      </c>
      <c r="D123" s="41">
        <v>60000</v>
      </c>
      <c r="E123" s="41">
        <v>60000</v>
      </c>
    </row>
    <row r="124" spans="1:5" x14ac:dyDescent="0.25">
      <c r="A124" s="60" t="s">
        <v>773</v>
      </c>
      <c r="B124" s="44" t="s">
        <v>588</v>
      </c>
      <c r="C124" s="41">
        <v>500000</v>
      </c>
      <c r="D124" s="41">
        <v>500000</v>
      </c>
      <c r="E124" s="41">
        <v>500000</v>
      </c>
    </row>
    <row r="125" spans="1:5" x14ac:dyDescent="0.25">
      <c r="A125" s="60" t="s">
        <v>774</v>
      </c>
      <c r="B125" s="44" t="s">
        <v>797</v>
      </c>
      <c r="C125" s="41">
        <v>2111294</v>
      </c>
      <c r="D125" s="41">
        <v>2111294</v>
      </c>
      <c r="E125" s="41">
        <v>2111294</v>
      </c>
    </row>
    <row r="126" spans="1:5" x14ac:dyDescent="0.25">
      <c r="A126" s="60" t="s">
        <v>777</v>
      </c>
      <c r="B126" s="44" t="s">
        <v>796</v>
      </c>
      <c r="C126" s="41">
        <v>6642000</v>
      </c>
      <c r="D126" s="41">
        <v>6642000</v>
      </c>
      <c r="E126" s="41">
        <v>6642000</v>
      </c>
    </row>
    <row r="127" spans="1:5" x14ac:dyDescent="0.25">
      <c r="A127" s="60" t="s">
        <v>793</v>
      </c>
      <c r="B127" s="44" t="s">
        <v>798</v>
      </c>
      <c r="C127" s="41">
        <v>234000</v>
      </c>
      <c r="D127" s="41">
        <v>234000</v>
      </c>
      <c r="E127" s="41">
        <v>234000</v>
      </c>
    </row>
    <row r="128" spans="1:5" x14ac:dyDescent="0.25">
      <c r="A128" s="60" t="s">
        <v>794</v>
      </c>
      <c r="B128" s="44" t="s">
        <v>799</v>
      </c>
      <c r="C128" s="41">
        <v>3000000</v>
      </c>
      <c r="D128" s="41">
        <v>3000000</v>
      </c>
      <c r="E128" s="41">
        <v>3000000</v>
      </c>
    </row>
    <row r="129" spans="1:5" x14ac:dyDescent="0.25">
      <c r="A129" s="60" t="s">
        <v>795</v>
      </c>
      <c r="B129" s="44" t="s">
        <v>800</v>
      </c>
      <c r="C129" s="41">
        <v>150000000</v>
      </c>
      <c r="D129" s="41">
        <v>312537.53000000003</v>
      </c>
      <c r="E129" s="41">
        <v>80000000</v>
      </c>
    </row>
    <row r="130" spans="1:5" x14ac:dyDescent="0.25">
      <c r="A130" s="60"/>
      <c r="B130" s="44" t="s">
        <v>834</v>
      </c>
      <c r="C130" s="41">
        <v>0</v>
      </c>
      <c r="D130" s="41">
        <v>0</v>
      </c>
      <c r="E130" s="69">
        <v>84636546</v>
      </c>
    </row>
    <row r="131" spans="1:5" x14ac:dyDescent="0.25">
      <c r="A131" s="60">
        <v>23</v>
      </c>
      <c r="B131" s="44" t="s">
        <v>589</v>
      </c>
      <c r="C131" s="41">
        <v>500000</v>
      </c>
      <c r="D131" s="41">
        <v>500000</v>
      </c>
      <c r="E131" s="41">
        <v>500000</v>
      </c>
    </row>
    <row r="132" spans="1:5" hidden="1" x14ac:dyDescent="0.25">
      <c r="E132" s="69"/>
    </row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BLuchETC3hArnawy63E8iPQExybQxc7Ffl6/TisqEQrpgD4Eyh6KA7bwDpkBeCPuSO9soow288P/gnpzLP6YGw==" saltValue="ytfBRR70l+z557zjCmH+UA==" spinCount="100000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honeticPr fontId="14" type="noConversion"/>
  <pageMargins left="0.39370078740157483" right="0.39370078740157483" top="0.74803149606299213" bottom="0.74803149606299213" header="0.31496062992125984" footer="0.31496062992125984"/>
  <pageSetup scale="72" orientation="landscape" r:id="rId1"/>
  <headerFooter>
    <oddFooter>&amp;C&amp;P</oddFooter>
  </headerFooter>
  <rowBreaks count="1" manualBreakCount="1">
    <brk id="10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5"/>
  <dimension ref="A1:F300"/>
  <sheetViews>
    <sheetView view="pageBreakPreview" topLeftCell="A30" zoomScale="80" zoomScaleNormal="120" zoomScaleSheetLayoutView="80" workbookViewId="0">
      <selection activeCell="A64" activeCellId="8" sqref="A8:XFD8 A9:XFD9 A12:XFD12 A17:XFD17 A23:XFD26 A38:XFD39 A45:XFD53 A57:XFD61 A64:XFD66"/>
    </sheetView>
  </sheetViews>
  <sheetFormatPr defaultColWidth="8.6640625" defaultRowHeight="15" x14ac:dyDescent="0.25"/>
  <cols>
    <col min="1" max="1" width="22.33203125" style="49" bestFit="1" customWidth="1"/>
    <col min="2" max="2" width="13.33203125" style="49" bestFit="1" customWidth="1"/>
    <col min="3" max="3" width="44.5546875" style="49" bestFit="1" customWidth="1"/>
    <col min="4" max="6" width="25.44140625" style="49" bestFit="1" customWidth="1"/>
    <col min="7" max="16384" width="8.6640625" style="49"/>
  </cols>
  <sheetData>
    <row r="1" spans="1:6" x14ac:dyDescent="0.25">
      <c r="A1" s="74" t="s">
        <v>143</v>
      </c>
      <c r="B1" s="74"/>
      <c r="C1" s="74"/>
      <c r="D1" s="74"/>
      <c r="E1" s="74"/>
      <c r="F1" s="74"/>
    </row>
    <row r="2" spans="1:6" x14ac:dyDescent="0.25">
      <c r="A2" s="75" t="s">
        <v>891</v>
      </c>
      <c r="B2" s="75"/>
      <c r="C2" s="75"/>
      <c r="D2" s="75"/>
      <c r="E2" s="75"/>
      <c r="F2" s="75"/>
    </row>
    <row r="3" spans="1:6" x14ac:dyDescent="0.25">
      <c r="A3" s="75" t="s">
        <v>747</v>
      </c>
      <c r="B3" s="75"/>
      <c r="C3" s="75"/>
      <c r="D3" s="75"/>
      <c r="E3" s="75"/>
      <c r="F3" s="75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590</v>
      </c>
      <c r="E5" s="50" t="s">
        <v>591</v>
      </c>
      <c r="F5" s="50" t="s">
        <v>592</v>
      </c>
    </row>
    <row r="6" spans="1:6" s="1" customFormat="1" x14ac:dyDescent="0.25">
      <c r="A6" s="8" t="s">
        <v>599</v>
      </c>
      <c r="B6" s="4">
        <v>3</v>
      </c>
      <c r="C6" s="5" t="s">
        <v>113</v>
      </c>
      <c r="D6" s="11">
        <f>D7+D11+D16+D22+D28+D37+D44+D56+D63+D69</f>
        <v>0</v>
      </c>
      <c r="E6" s="11">
        <f>E7+E11+E16+E22+E28+E37+E44+E56+E63+E69</f>
        <v>0</v>
      </c>
      <c r="F6" s="11">
        <f>F7+F11+F16+F22+F28+F37+F44+F56+F63+F69</f>
        <v>1802135970.8299999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hidden="1" x14ac:dyDescent="0.25">
      <c r="A8" s="42" t="s">
        <v>600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2"/>
      <c r="B9" s="43"/>
      <c r="C9" s="44" t="s">
        <v>779</v>
      </c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s="1" customFormat="1" x14ac:dyDescent="0.25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1567135970.8299999</v>
      </c>
    </row>
    <row r="12" spans="1:6" hidden="1" x14ac:dyDescent="0.25">
      <c r="A12" s="42" t="s">
        <v>601</v>
      </c>
      <c r="B12" s="43">
        <v>32010202</v>
      </c>
      <c r="C12" s="44" t="s">
        <v>117</v>
      </c>
      <c r="D12" s="45"/>
      <c r="E12" s="45"/>
      <c r="F12" s="45"/>
    </row>
    <row r="13" spans="1:6" x14ac:dyDescent="0.25">
      <c r="A13" s="42" t="s">
        <v>644</v>
      </c>
      <c r="B13" s="43">
        <v>32010220</v>
      </c>
      <c r="C13" s="44" t="s">
        <v>564</v>
      </c>
      <c r="D13" s="45"/>
      <c r="E13" s="45"/>
      <c r="F13" s="45">
        <v>434000000</v>
      </c>
    </row>
    <row r="14" spans="1:6" s="1" customFormat="1" x14ac:dyDescent="0.25">
      <c r="A14" s="65" t="s">
        <v>645</v>
      </c>
      <c r="B14" s="6">
        <v>32010221</v>
      </c>
      <c r="C14" s="7" t="s">
        <v>754</v>
      </c>
      <c r="D14" s="66">
        <f>SUM(D78:D98)</f>
        <v>0</v>
      </c>
      <c r="E14" s="66">
        <f>SUM(E78:E98)</f>
        <v>0</v>
      </c>
      <c r="F14" s="66">
        <f>SUM(F78:F98)</f>
        <v>1133135970.8299999</v>
      </c>
    </row>
    <row r="15" spans="1:6" hidden="1" x14ac:dyDescent="0.25">
      <c r="A15" s="48"/>
      <c r="B15" s="48"/>
      <c r="C15" s="48"/>
      <c r="D15" s="48"/>
      <c r="E15" s="48"/>
      <c r="F15" s="48"/>
    </row>
    <row r="16" spans="1:6" s="1" customFormat="1" x14ac:dyDescent="0.25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hidden="1" x14ac:dyDescent="0.25">
      <c r="A17" s="42" t="s">
        <v>646</v>
      </c>
      <c r="B17" s="43">
        <v>32010301</v>
      </c>
      <c r="C17" s="44" t="s">
        <v>119</v>
      </c>
      <c r="D17" s="45"/>
      <c r="E17" s="45"/>
      <c r="F17" s="45"/>
    </row>
    <row r="18" spans="1:6" hidden="1" x14ac:dyDescent="0.25">
      <c r="A18" s="44"/>
      <c r="B18" s="43"/>
      <c r="C18" s="44"/>
      <c r="D18" s="45"/>
      <c r="E18" s="45"/>
      <c r="F18" s="45"/>
    </row>
    <row r="19" spans="1:6" hidden="1" x14ac:dyDescent="0.25">
      <c r="A19" s="44"/>
      <c r="B19" s="43"/>
      <c r="C19" s="44"/>
      <c r="D19" s="45"/>
      <c r="E19" s="45"/>
      <c r="F19" s="45"/>
    </row>
    <row r="20" spans="1:6" hidden="1" x14ac:dyDescent="0.25">
      <c r="A20" s="44"/>
      <c r="B20" s="43"/>
      <c r="C20" s="44"/>
      <c r="D20" s="45"/>
      <c r="E20" s="45"/>
      <c r="F20" s="45"/>
    </row>
    <row r="21" spans="1:6" hidden="1" x14ac:dyDescent="0.25">
      <c r="A21" s="44"/>
      <c r="B21" s="43"/>
      <c r="C21" s="44"/>
      <c r="D21" s="45"/>
      <c r="E21" s="45"/>
      <c r="F21" s="45"/>
    </row>
    <row r="22" spans="1:6" s="1" customFormat="1" x14ac:dyDescent="0.25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0</v>
      </c>
    </row>
    <row r="23" spans="1:6" hidden="1" x14ac:dyDescent="0.25">
      <c r="A23" s="42" t="s">
        <v>647</v>
      </c>
      <c r="B23" s="43">
        <v>32010405</v>
      </c>
      <c r="C23" s="44" t="s">
        <v>121</v>
      </c>
      <c r="D23" s="45"/>
      <c r="E23" s="45"/>
      <c r="F23" s="45"/>
    </row>
    <row r="24" spans="1:6" hidden="1" x14ac:dyDescent="0.25">
      <c r="A24" s="42" t="s">
        <v>648</v>
      </c>
      <c r="B24" s="43">
        <v>32010406</v>
      </c>
      <c r="C24" s="44" t="s">
        <v>122</v>
      </c>
      <c r="D24" s="45"/>
      <c r="E24" s="45"/>
      <c r="F24" s="45"/>
    </row>
    <row r="25" spans="1:6" hidden="1" x14ac:dyDescent="0.25">
      <c r="A25" s="42" t="s">
        <v>649</v>
      </c>
      <c r="B25" s="43">
        <v>32010407</v>
      </c>
      <c r="C25" s="44" t="s">
        <v>123</v>
      </c>
      <c r="D25" s="45"/>
      <c r="E25" s="45"/>
      <c r="F25" s="45"/>
    </row>
    <row r="26" spans="1:6" hidden="1" x14ac:dyDescent="0.25">
      <c r="A26" s="42" t="s">
        <v>650</v>
      </c>
      <c r="B26" s="43">
        <v>32010408</v>
      </c>
      <c r="C26" s="44" t="s">
        <v>124</v>
      </c>
      <c r="D26" s="45"/>
      <c r="E26" s="45"/>
      <c r="F26" s="45"/>
    </row>
    <row r="27" spans="1:6" hidden="1" x14ac:dyDescent="0.25">
      <c r="A27" s="44"/>
      <c r="B27" s="43"/>
      <c r="C27" s="44"/>
      <c r="D27" s="45"/>
      <c r="E27" s="45"/>
      <c r="F27" s="45"/>
    </row>
    <row r="28" spans="1:6" s="1" customFormat="1" x14ac:dyDescent="0.25">
      <c r="A28" s="5"/>
      <c r="B28" s="4">
        <v>320105</v>
      </c>
      <c r="C28" s="5" t="s">
        <v>125</v>
      </c>
      <c r="D28" s="11">
        <f>SUM(D29:D36)</f>
        <v>0</v>
      </c>
      <c r="E28" s="11">
        <f t="shared" ref="E28:F28" si="3">SUM(E29:E36)</f>
        <v>0</v>
      </c>
      <c r="F28" s="11">
        <f t="shared" si="3"/>
        <v>35000000</v>
      </c>
    </row>
    <row r="29" spans="1:6" ht="30" x14ac:dyDescent="0.25">
      <c r="A29" s="42" t="s">
        <v>651</v>
      </c>
      <c r="B29" s="43">
        <v>32010501</v>
      </c>
      <c r="C29" s="44" t="s">
        <v>835</v>
      </c>
      <c r="D29" s="45"/>
      <c r="E29" s="45"/>
      <c r="F29" s="45">
        <v>5000000</v>
      </c>
    </row>
    <row r="30" spans="1:6" x14ac:dyDescent="0.25">
      <c r="A30" s="44"/>
      <c r="B30" s="43"/>
      <c r="C30" s="44" t="s">
        <v>836</v>
      </c>
      <c r="D30" s="45"/>
      <c r="E30" s="45"/>
      <c r="F30" s="45">
        <v>30000000</v>
      </c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s="1" customFormat="1" x14ac:dyDescent="0.25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hidden="1" x14ac:dyDescent="0.25">
      <c r="A38" s="42" t="s">
        <v>652</v>
      </c>
      <c r="B38" s="43">
        <v>32010601</v>
      </c>
      <c r="C38" s="44" t="s">
        <v>128</v>
      </c>
      <c r="D38" s="45"/>
      <c r="E38" s="45"/>
      <c r="F38" s="45"/>
    </row>
    <row r="39" spans="1:6" hidden="1" x14ac:dyDescent="0.25">
      <c r="A39" s="42" t="s">
        <v>653</v>
      </c>
      <c r="B39" s="43">
        <v>32010602</v>
      </c>
      <c r="C39" s="44" t="s">
        <v>129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hidden="1" x14ac:dyDescent="0.25">
      <c r="A45" s="42" t="s">
        <v>654</v>
      </c>
      <c r="B45" s="43">
        <v>32010903</v>
      </c>
      <c r="C45" s="44" t="s">
        <v>131</v>
      </c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2" t="s">
        <v>655</v>
      </c>
      <c r="B47" s="43">
        <v>32010904</v>
      </c>
      <c r="C47" s="44" t="s">
        <v>132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2" t="s">
        <v>656</v>
      </c>
      <c r="B49" s="43">
        <v>32010935</v>
      </c>
      <c r="C49" s="44" t="s">
        <v>133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2" t="s">
        <v>657</v>
      </c>
      <c r="B53" s="43">
        <v>32010936</v>
      </c>
      <c r="C53" s="44" t="s">
        <v>134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200000000</v>
      </c>
    </row>
    <row r="57" spans="1:6" hidden="1" x14ac:dyDescent="0.25">
      <c r="A57" s="42" t="s">
        <v>658</v>
      </c>
      <c r="B57" s="43">
        <v>32020101</v>
      </c>
      <c r="C57" s="44" t="s">
        <v>135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659</v>
      </c>
      <c r="B59" s="43">
        <v>32020102</v>
      </c>
      <c r="C59" s="44" t="s">
        <v>136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660</v>
      </c>
      <c r="B61" s="43">
        <v>32020104</v>
      </c>
      <c r="C61" s="44" t="s">
        <v>137</v>
      </c>
      <c r="D61" s="45"/>
      <c r="E61" s="45"/>
      <c r="F61" s="45"/>
    </row>
    <row r="62" spans="1:6" x14ac:dyDescent="0.25">
      <c r="A62" s="44"/>
      <c r="B62" s="43"/>
      <c r="C62" s="44" t="s">
        <v>837</v>
      </c>
      <c r="D62" s="45">
        <v>0</v>
      </c>
      <c r="E62" s="45">
        <v>0</v>
      </c>
      <c r="F62" s="45">
        <v>200000000</v>
      </c>
    </row>
    <row r="63" spans="1:6" s="1" customFormat="1" x14ac:dyDescent="0.25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25">
      <c r="A64" s="42" t="s">
        <v>661</v>
      </c>
      <c r="B64" s="43">
        <v>32030101</v>
      </c>
      <c r="C64" s="44" t="s">
        <v>139</v>
      </c>
      <c r="D64" s="45"/>
      <c r="E64" s="45"/>
      <c r="F64" s="45"/>
    </row>
    <row r="65" spans="1:6" hidden="1" x14ac:dyDescent="0.25">
      <c r="A65" s="42" t="s">
        <v>662</v>
      </c>
      <c r="B65" s="43">
        <v>32030109</v>
      </c>
      <c r="C65" s="44" t="s">
        <v>140</v>
      </c>
      <c r="D65" s="45"/>
      <c r="E65" s="45"/>
      <c r="F65" s="45"/>
    </row>
    <row r="66" spans="1:6" hidden="1" x14ac:dyDescent="0.25">
      <c r="A66" s="42" t="s">
        <v>663</v>
      </c>
      <c r="B66" s="43">
        <v>32030110</v>
      </c>
      <c r="C66" s="44" t="s">
        <v>141</v>
      </c>
      <c r="D66" s="45"/>
      <c r="E66" s="45"/>
      <c r="F66" s="45"/>
    </row>
    <row r="67" spans="1:6" hidden="1" x14ac:dyDescent="0.25">
      <c r="A67" s="46"/>
      <c r="B67" s="47"/>
      <c r="C67" s="46"/>
      <c r="D67" s="45"/>
      <c r="E67" s="45"/>
      <c r="F67" s="45"/>
    </row>
    <row r="68" spans="1:6" hidden="1" x14ac:dyDescent="0.25">
      <c r="A68" s="46"/>
      <c r="B68" s="47"/>
      <c r="C68" s="46"/>
      <c r="D68" s="45"/>
      <c r="E68" s="45"/>
      <c r="F68" s="45"/>
    </row>
    <row r="69" spans="1:6" s="1" customFormat="1" x14ac:dyDescent="0.25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0</v>
      </c>
    </row>
    <row r="70" spans="1:6" hidden="1" x14ac:dyDescent="0.25">
      <c r="A70" s="42" t="s">
        <v>664</v>
      </c>
      <c r="B70" s="46"/>
      <c r="C70" s="46"/>
      <c r="D70" s="45"/>
      <c r="E70" s="45"/>
      <c r="F70" s="45"/>
    </row>
    <row r="71" spans="1:6" hidden="1" x14ac:dyDescent="0.25">
      <c r="A71" s="46"/>
      <c r="B71" s="46"/>
      <c r="C71" s="46"/>
      <c r="D71" s="45"/>
      <c r="E71" s="45"/>
      <c r="F71" s="45"/>
    </row>
    <row r="73" spans="1:6" x14ac:dyDescent="0.25">
      <c r="A73" s="74" t="s">
        <v>776</v>
      </c>
      <c r="B73" s="74"/>
      <c r="C73" s="74"/>
      <c r="D73" s="74"/>
      <c r="E73" s="74"/>
      <c r="F73" s="74"/>
    </row>
    <row r="74" spans="1:6" x14ac:dyDescent="0.25">
      <c r="A74" s="75" t="s">
        <v>914</v>
      </c>
      <c r="B74" s="75"/>
      <c r="C74" s="75"/>
      <c r="D74" s="75"/>
      <c r="E74" s="75"/>
      <c r="F74" s="75"/>
    </row>
    <row r="75" spans="1:6" x14ac:dyDescent="0.25">
      <c r="A75" s="75" t="s">
        <v>747</v>
      </c>
      <c r="B75" s="75"/>
      <c r="C75" s="75"/>
      <c r="D75" s="75"/>
      <c r="E75" s="75"/>
      <c r="F75" s="75"/>
    </row>
    <row r="77" spans="1:6" ht="45" x14ac:dyDescent="0.25">
      <c r="A77" s="50"/>
      <c r="B77" s="50" t="s">
        <v>775</v>
      </c>
      <c r="C77" s="50" t="s">
        <v>112</v>
      </c>
      <c r="D77" s="50" t="s">
        <v>590</v>
      </c>
      <c r="E77" s="50" t="s">
        <v>591</v>
      </c>
      <c r="F77" s="50" t="s">
        <v>592</v>
      </c>
    </row>
    <row r="78" spans="1:6" ht="45" x14ac:dyDescent="0.25">
      <c r="A78" s="42"/>
      <c r="B78" s="43" t="s">
        <v>757</v>
      </c>
      <c r="C78" s="44" t="s">
        <v>565</v>
      </c>
      <c r="D78" s="45"/>
      <c r="E78" s="45"/>
      <c r="F78" s="70">
        <v>205882352.94</v>
      </c>
    </row>
    <row r="79" spans="1:6" ht="30" x14ac:dyDescent="0.25">
      <c r="A79" s="42"/>
      <c r="B79" s="43" t="s">
        <v>758</v>
      </c>
      <c r="C79" s="44" t="s">
        <v>566</v>
      </c>
      <c r="D79" s="45"/>
      <c r="E79" s="45"/>
      <c r="F79" s="70"/>
    </row>
    <row r="80" spans="1:6" ht="30" x14ac:dyDescent="0.25">
      <c r="A80" s="42"/>
      <c r="B80" s="43" t="s">
        <v>759</v>
      </c>
      <c r="C80" s="44" t="s">
        <v>567</v>
      </c>
      <c r="D80" s="45"/>
      <c r="E80" s="45"/>
      <c r="F80" s="70">
        <v>58823529.409999996</v>
      </c>
    </row>
    <row r="81" spans="1:6" ht="45" x14ac:dyDescent="0.25">
      <c r="A81" s="42"/>
      <c r="B81" s="43" t="s">
        <v>760</v>
      </c>
      <c r="C81" s="44" t="s">
        <v>569</v>
      </c>
      <c r="D81" s="45"/>
      <c r="E81" s="45"/>
      <c r="F81" s="70">
        <v>68627450.099999994</v>
      </c>
    </row>
    <row r="82" spans="1:6" ht="45" x14ac:dyDescent="0.25">
      <c r="A82" s="42"/>
      <c r="B82" s="43" t="s">
        <v>761</v>
      </c>
      <c r="C82" s="44" t="s">
        <v>568</v>
      </c>
      <c r="D82" s="45"/>
      <c r="E82" s="45"/>
      <c r="F82" s="70">
        <v>6862745.0999999996</v>
      </c>
    </row>
    <row r="83" spans="1:6" ht="30" x14ac:dyDescent="0.25">
      <c r="A83" s="42"/>
      <c r="B83" s="43" t="s">
        <v>762</v>
      </c>
      <c r="C83" s="44" t="s">
        <v>570</v>
      </c>
      <c r="D83" s="45"/>
      <c r="E83" s="45"/>
      <c r="F83" s="70">
        <v>68627450.980000004</v>
      </c>
    </row>
    <row r="84" spans="1:6" ht="45" x14ac:dyDescent="0.25">
      <c r="A84" s="42"/>
      <c r="B84" s="43" t="s">
        <v>763</v>
      </c>
      <c r="C84" s="44" t="s">
        <v>571</v>
      </c>
      <c r="D84" s="45"/>
      <c r="E84" s="45"/>
      <c r="F84" s="70">
        <v>70058823.530000001</v>
      </c>
    </row>
    <row r="85" spans="1:6" ht="30" x14ac:dyDescent="0.25">
      <c r="A85" s="42"/>
      <c r="B85" s="43" t="s">
        <v>764</v>
      </c>
      <c r="C85" s="44" t="s">
        <v>572</v>
      </c>
      <c r="D85" s="45"/>
      <c r="E85" s="45"/>
      <c r="F85" s="70">
        <v>147059803.53</v>
      </c>
    </row>
    <row r="86" spans="1:6" ht="30" x14ac:dyDescent="0.25">
      <c r="A86" s="42"/>
      <c r="B86" s="43" t="s">
        <v>765</v>
      </c>
      <c r="C86" s="44" t="s">
        <v>573</v>
      </c>
      <c r="D86" s="45"/>
      <c r="E86" s="45"/>
      <c r="F86" s="70"/>
    </row>
    <row r="87" spans="1:6" ht="45" x14ac:dyDescent="0.25">
      <c r="A87" s="42"/>
      <c r="B87" s="43" t="s">
        <v>766</v>
      </c>
      <c r="C87" s="44" t="s">
        <v>574</v>
      </c>
      <c r="D87" s="45"/>
      <c r="E87" s="45"/>
      <c r="F87" s="70">
        <v>68627450.980000004</v>
      </c>
    </row>
    <row r="88" spans="1:6" ht="30" x14ac:dyDescent="0.25">
      <c r="A88" s="42"/>
      <c r="B88" s="43" t="s">
        <v>767</v>
      </c>
      <c r="C88" s="44" t="s">
        <v>575</v>
      </c>
      <c r="D88" s="45"/>
      <c r="E88" s="45"/>
      <c r="F88" s="70"/>
    </row>
    <row r="89" spans="1:6" ht="60" x14ac:dyDescent="0.25">
      <c r="A89" s="42"/>
      <c r="B89" s="43" t="s">
        <v>768</v>
      </c>
      <c r="C89" s="44" t="s">
        <v>576</v>
      </c>
      <c r="D89" s="45"/>
      <c r="E89" s="45"/>
      <c r="F89" s="70"/>
    </row>
    <row r="90" spans="1:6" ht="45" x14ac:dyDescent="0.25">
      <c r="A90" s="42"/>
      <c r="B90" s="43" t="s">
        <v>769</v>
      </c>
      <c r="C90" s="44" t="s">
        <v>577</v>
      </c>
      <c r="D90" s="45"/>
      <c r="E90" s="45"/>
      <c r="F90" s="70">
        <v>41176470.590000004</v>
      </c>
    </row>
    <row r="91" spans="1:6" ht="45" x14ac:dyDescent="0.25">
      <c r="A91" s="42"/>
      <c r="B91" s="43" t="s">
        <v>770</v>
      </c>
      <c r="C91" s="44" t="s">
        <v>578</v>
      </c>
      <c r="D91" s="45"/>
      <c r="E91" s="45"/>
      <c r="F91" s="70">
        <v>117647058.81999999</v>
      </c>
    </row>
    <row r="92" spans="1:6" ht="30" x14ac:dyDescent="0.25">
      <c r="A92" s="42"/>
      <c r="B92" s="43" t="s">
        <v>771</v>
      </c>
      <c r="C92" s="44" t="s">
        <v>579</v>
      </c>
      <c r="D92" s="45"/>
      <c r="E92" s="45"/>
      <c r="F92" s="70">
        <v>147058823.53</v>
      </c>
    </row>
    <row r="93" spans="1:6" ht="45" x14ac:dyDescent="0.25">
      <c r="A93" s="42"/>
      <c r="B93" s="43" t="s">
        <v>772</v>
      </c>
      <c r="C93" s="44" t="s">
        <v>580</v>
      </c>
      <c r="D93" s="45"/>
      <c r="E93" s="45"/>
      <c r="F93" s="70">
        <v>1166364.26</v>
      </c>
    </row>
    <row r="94" spans="1:6" x14ac:dyDescent="0.25">
      <c r="A94" s="42"/>
      <c r="B94" s="43" t="s">
        <v>773</v>
      </c>
      <c r="C94" s="44" t="s">
        <v>581</v>
      </c>
      <c r="D94" s="45"/>
      <c r="E94" s="45"/>
      <c r="F94" s="70">
        <v>65282352.939999998</v>
      </c>
    </row>
    <row r="95" spans="1:6" ht="30" x14ac:dyDescent="0.25">
      <c r="A95" s="42"/>
      <c r="B95" s="43" t="s">
        <v>774</v>
      </c>
      <c r="C95" s="44" t="s">
        <v>582</v>
      </c>
      <c r="D95" s="45"/>
      <c r="E95" s="45"/>
      <c r="F95" s="70">
        <v>44117647.060000002</v>
      </c>
    </row>
    <row r="96" spans="1:6" ht="45" x14ac:dyDescent="0.25">
      <c r="A96" s="42"/>
      <c r="B96" s="43" t="s">
        <v>777</v>
      </c>
      <c r="C96" s="44" t="s">
        <v>583</v>
      </c>
      <c r="D96" s="45"/>
      <c r="E96" s="45"/>
      <c r="F96" s="70">
        <v>6617647.0599999996</v>
      </c>
    </row>
    <row r="97" spans="1:6" ht="30" x14ac:dyDescent="0.25">
      <c r="A97" s="46"/>
      <c r="B97" s="43">
        <v>20</v>
      </c>
      <c r="C97" s="44" t="s">
        <v>838</v>
      </c>
      <c r="D97" s="45"/>
      <c r="E97" s="45"/>
      <c r="F97" s="70">
        <v>15500000</v>
      </c>
    </row>
    <row r="98" spans="1:6" hidden="1" x14ac:dyDescent="0.25">
      <c r="A98" s="46"/>
      <c r="B98" s="43"/>
      <c r="C98" s="44"/>
      <c r="D98" s="45"/>
      <c r="E98" s="45"/>
      <c r="F98" s="45"/>
    </row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Sn0L/6TVO0sxbUgcPgtREjQx5GNfp2BWyBHQGNEVGkM6iFfnOQYMGMT8wUSuTHtctCWhHVALjvliQoTqDlOObQ==" saltValue="95hl5CmNdYq5pFb/QVAk5A==" spinCount="100000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  <rowBreaks count="1" manualBreakCount="1">
    <brk id="7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6"/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2" spans="1:5" x14ac:dyDescent="0.25">
      <c r="A2" s="74" t="s">
        <v>522</v>
      </c>
      <c r="B2" s="74"/>
      <c r="C2" s="74"/>
      <c r="D2" s="74"/>
      <c r="E2" s="74"/>
    </row>
    <row r="3" spans="1:5" ht="26.7" customHeight="1" x14ac:dyDescent="0.25">
      <c r="A3" s="76" t="s">
        <v>890</v>
      </c>
      <c r="B3" s="76"/>
      <c r="C3" s="76"/>
      <c r="D3" s="76"/>
      <c r="E3" s="76"/>
    </row>
    <row r="4" spans="1:5" x14ac:dyDescent="0.25">
      <c r="A4" s="75" t="s">
        <v>748</v>
      </c>
      <c r="B4" s="75"/>
      <c r="C4" s="75"/>
      <c r="D4" s="75"/>
      <c r="E4" s="75"/>
    </row>
    <row r="6" spans="1:5" ht="51" customHeight="1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3">
        <v>21</v>
      </c>
      <c r="B7" s="3" t="s">
        <v>4</v>
      </c>
      <c r="C7" s="12">
        <f>C8+C13+C20</f>
        <v>89458822.799999997</v>
      </c>
      <c r="D7" s="12">
        <f t="shared" ref="D7:E7" si="0">D8+D13+D20</f>
        <v>62760288</v>
      </c>
      <c r="E7" s="12">
        <f t="shared" si="0"/>
        <v>62400470</v>
      </c>
    </row>
    <row r="8" spans="1:5" s="1" customFormat="1" x14ac:dyDescent="0.25">
      <c r="A8" s="3">
        <v>2101</v>
      </c>
      <c r="B8" s="3" t="s">
        <v>5</v>
      </c>
      <c r="C8" s="12">
        <f>C9</f>
        <v>89458822.799999997</v>
      </c>
      <c r="D8" s="12">
        <f t="shared" ref="D8:E8" si="1">D9</f>
        <v>62760288</v>
      </c>
      <c r="E8" s="12">
        <f t="shared" si="1"/>
        <v>62400470</v>
      </c>
    </row>
    <row r="9" spans="1:5" s="1" customFormat="1" x14ac:dyDescent="0.25">
      <c r="A9" s="3">
        <v>210101</v>
      </c>
      <c r="B9" s="3" t="s">
        <v>6</v>
      </c>
      <c r="C9" s="12">
        <f>SUM(C10:C12)</f>
        <v>89458822.799999997</v>
      </c>
      <c r="D9" s="12">
        <f t="shared" ref="D9:E9" si="2">SUM(D10:D12)</f>
        <v>62760288</v>
      </c>
      <c r="E9" s="12">
        <f t="shared" si="2"/>
        <v>62400470</v>
      </c>
    </row>
    <row r="10" spans="1:5" x14ac:dyDescent="0.25">
      <c r="A10" s="59">
        <v>21010101</v>
      </c>
      <c r="B10" s="48" t="s">
        <v>5</v>
      </c>
      <c r="C10" s="41">
        <v>89458822.799999997</v>
      </c>
      <c r="D10" s="41">
        <v>62760288</v>
      </c>
      <c r="E10" s="41">
        <v>62400470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96CKb+C607nIQkg/6CzMlAcxe1XURVPm8kF0odzJX+CTm+MZBNnLlZNGG2x10c7LM/G27E5O6KB631seHBIpKQ==" saltValue="czG4F+C+zzAbeK/ATG/HYw==" spinCount="100000" sheet="1" objects="1" scenarios="1" formatColumns="0" formatRows="0" selectLockedCells="1"/>
  <mergeCells count="3">
    <mergeCell ref="A2:E2"/>
    <mergeCell ref="A3:E3"/>
    <mergeCell ref="A4:E4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7">
    <pageSetUpPr fitToPage="1"/>
  </sheetPr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3" spans="1:5" x14ac:dyDescent="0.25">
      <c r="A3" s="74" t="s">
        <v>523</v>
      </c>
      <c r="B3" s="74"/>
      <c r="C3" s="74"/>
      <c r="D3" s="74"/>
      <c r="E3" s="74"/>
    </row>
    <row r="4" spans="1:5" ht="28.95" customHeight="1" x14ac:dyDescent="0.25">
      <c r="A4" s="76" t="s">
        <v>889</v>
      </c>
      <c r="B4" s="76"/>
      <c r="C4" s="76"/>
      <c r="D4" s="76"/>
      <c r="E4" s="76"/>
    </row>
    <row r="5" spans="1:5" x14ac:dyDescent="0.25">
      <c r="A5" s="75" t="s">
        <v>748</v>
      </c>
      <c r="B5" s="75"/>
      <c r="C5" s="75"/>
      <c r="D5" s="75"/>
      <c r="E5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4">
        <v>2</v>
      </c>
      <c r="B7" s="5" t="s">
        <v>20</v>
      </c>
      <c r="C7" s="12">
        <f>C8+C84+C88+C93</f>
        <v>28700000</v>
      </c>
      <c r="D7" s="12">
        <f t="shared" ref="D7:E7" si="0">D8+D84+D88+D93</f>
        <v>21641250</v>
      </c>
      <c r="E7" s="12">
        <f t="shared" si="0"/>
        <v>22700000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28700000</v>
      </c>
      <c r="D8" s="12">
        <f t="shared" ref="D8:E8" si="1">D9+D14+D22+D36+D45+D48+D54+D63+D67+D70</f>
        <v>21641250</v>
      </c>
      <c r="E8" s="12">
        <f t="shared" si="1"/>
        <v>22700000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1600000</v>
      </c>
      <c r="E9" s="12">
        <f t="shared" si="2"/>
        <v>1000000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3000000</v>
      </c>
      <c r="D11" s="41">
        <v>1600000</v>
      </c>
      <c r="E11" s="41">
        <v>1000000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1000000</v>
      </c>
      <c r="D14" s="12">
        <f>SUM(D15:D21)</f>
        <v>871000</v>
      </c>
      <c r="E14" s="12">
        <f>SUM(E15:E21)</f>
        <v>1000000</v>
      </c>
    </row>
    <row r="15" spans="1:5" x14ac:dyDescent="0.25">
      <c r="A15" s="43">
        <v>22020201</v>
      </c>
      <c r="B15" s="44" t="s">
        <v>28</v>
      </c>
      <c r="C15" s="41">
        <v>1000000</v>
      </c>
      <c r="D15" s="41">
        <v>871000</v>
      </c>
      <c r="E15" s="41">
        <v>1000000</v>
      </c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200000</v>
      </c>
      <c r="D22" s="12">
        <f t="shared" ref="D22:E22" si="3">SUM(D23:D35)</f>
        <v>150000</v>
      </c>
      <c r="E22" s="12">
        <f t="shared" si="3"/>
        <v>200000</v>
      </c>
    </row>
    <row r="23" spans="1:5" x14ac:dyDescent="0.25">
      <c r="A23" s="43">
        <v>22020301</v>
      </c>
      <c r="B23" s="44" t="s">
        <v>36</v>
      </c>
      <c r="C23" s="41">
        <v>200000</v>
      </c>
      <c r="D23" s="41">
        <v>150000</v>
      </c>
      <c r="E23" s="41">
        <v>200000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20000000</v>
      </c>
      <c r="D36" s="12">
        <f t="shared" ref="D36:E36" si="4">SUM(D37:D44)</f>
        <v>16150000</v>
      </c>
      <c r="E36" s="12">
        <f t="shared" si="4"/>
        <v>18000000</v>
      </c>
    </row>
    <row r="37" spans="1:5" x14ac:dyDescent="0.25">
      <c r="A37" s="43">
        <v>22020401</v>
      </c>
      <c r="B37" s="44" t="s">
        <v>50</v>
      </c>
      <c r="C37" s="41">
        <v>1000000</v>
      </c>
      <c r="D37" s="41">
        <v>950000</v>
      </c>
      <c r="E37" s="41">
        <v>1000000</v>
      </c>
    </row>
    <row r="38" spans="1:5" x14ac:dyDescent="0.25">
      <c r="A38" s="43">
        <v>22020402</v>
      </c>
      <c r="B38" s="44" t="s">
        <v>51</v>
      </c>
      <c r="C38" s="41">
        <v>2000000</v>
      </c>
      <c r="D38" s="41">
        <v>1500000</v>
      </c>
      <c r="E38" s="41">
        <v>2000000</v>
      </c>
    </row>
    <row r="39" spans="1:5" x14ac:dyDescent="0.25">
      <c r="A39" s="43">
        <v>22020403</v>
      </c>
      <c r="B39" s="44" t="s">
        <v>52</v>
      </c>
      <c r="C39" s="41">
        <v>2000000</v>
      </c>
      <c r="D39" s="41">
        <v>1700000</v>
      </c>
      <c r="E39" s="41">
        <v>2000000</v>
      </c>
    </row>
    <row r="40" spans="1:5" x14ac:dyDescent="0.25">
      <c r="A40" s="43">
        <v>22020404</v>
      </c>
      <c r="B40" s="44" t="s">
        <v>53</v>
      </c>
      <c r="C40" s="41">
        <v>0</v>
      </c>
      <c r="D40" s="41"/>
      <c r="E40" s="41"/>
    </row>
    <row r="41" spans="1:5" x14ac:dyDescent="0.25">
      <c r="A41" s="43">
        <v>22020405</v>
      </c>
      <c r="B41" s="44" t="s">
        <v>54</v>
      </c>
      <c r="C41" s="41">
        <v>15000000</v>
      </c>
      <c r="D41" s="41">
        <v>12000000</v>
      </c>
      <c r="E41" s="41">
        <v>13000000</v>
      </c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4500000</v>
      </c>
      <c r="D70" s="12">
        <f t="shared" ref="D70:E70" si="10">SUM(D71:D83)</f>
        <v>2870250</v>
      </c>
      <c r="E70" s="12">
        <f t="shared" si="10"/>
        <v>2500000</v>
      </c>
    </row>
    <row r="71" spans="1:5" x14ac:dyDescent="0.25">
      <c r="A71" s="43">
        <v>22021001</v>
      </c>
      <c r="B71" s="44" t="s">
        <v>84</v>
      </c>
      <c r="C71" s="41">
        <v>1000000</v>
      </c>
      <c r="D71" s="41">
        <v>700250</v>
      </c>
      <c r="E71" s="41">
        <v>1000000</v>
      </c>
    </row>
    <row r="72" spans="1:5" x14ac:dyDescent="0.25">
      <c r="A72" s="43">
        <v>22021002</v>
      </c>
      <c r="B72" s="44" t="s">
        <v>85</v>
      </c>
      <c r="C72" s="41">
        <v>500000</v>
      </c>
      <c r="D72" s="41">
        <v>300000</v>
      </c>
      <c r="E72" s="41">
        <v>500000</v>
      </c>
    </row>
    <row r="73" spans="1:5" x14ac:dyDescent="0.25">
      <c r="A73" s="43">
        <v>22021003</v>
      </c>
      <c r="B73" s="44" t="s">
        <v>86</v>
      </c>
      <c r="C73" s="41">
        <v>0</v>
      </c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3000000</v>
      </c>
      <c r="D76" s="41">
        <v>1870000</v>
      </c>
      <c r="E76" s="41">
        <v>1000000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wTQPgywqdPTTLDNV18KRdZDTCNi3ErLaTjrovsZl4Hc9MF7AXQZ79nhdVooESCYZ6tMQ0O74oP7MuiDZLYjYtQ==" saltValue="R1S99oFfLzEdCkFjHQnoUQ==" spinCount="100000" sheet="1" objects="1" scenarios="1" formatColumns="0" formatRows="0" selectLockedCells="1"/>
  <mergeCells count="3">
    <mergeCell ref="A3:E3"/>
    <mergeCell ref="A4:E4"/>
    <mergeCell ref="A5:E5"/>
  </mergeCells>
  <pageMargins left="0.39370078740157483" right="0.39370078740157483" top="0.74803149606299213" bottom="0.74803149606299213" header="0.31496062992125984" footer="0.31496062992125984"/>
  <pageSetup scale="83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8">
    <pageSetUpPr fitToPage="1"/>
  </sheetPr>
  <dimension ref="A1:F300"/>
  <sheetViews>
    <sheetView view="pageBreakPreview" topLeftCell="A20" zoomScale="80" zoomScaleNormal="120" zoomScaleSheetLayoutView="80" workbookViewId="0">
      <selection activeCell="A85" activeCellId="7" sqref="A18:XFD18 A38:XFD38 A44:XFD47 A50:XFD50 A59:XFD60 A66:XFD74 A78:XFD82 A85:XFD87"/>
    </sheetView>
  </sheetViews>
  <sheetFormatPr defaultColWidth="8.6640625" defaultRowHeight="15" x14ac:dyDescent="0.25"/>
  <cols>
    <col min="1" max="1" width="19" style="49" bestFit="1" customWidth="1"/>
    <col min="2" max="2" width="13.33203125" style="49" bestFit="1" customWidth="1"/>
    <col min="3" max="3" width="50.109375" style="49" customWidth="1"/>
    <col min="4" max="6" width="20.109375" style="49" customWidth="1"/>
    <col min="7" max="16384" width="8.6640625" style="49"/>
  </cols>
  <sheetData>
    <row r="1" spans="1:6" x14ac:dyDescent="0.25">
      <c r="A1" s="74" t="s">
        <v>143</v>
      </c>
      <c r="B1" s="74"/>
      <c r="C1" s="74"/>
      <c r="D1" s="74"/>
      <c r="E1" s="74"/>
    </row>
    <row r="2" spans="1:6" x14ac:dyDescent="0.25">
      <c r="A2" s="75" t="s">
        <v>888</v>
      </c>
      <c r="B2" s="75"/>
      <c r="C2" s="75"/>
      <c r="D2" s="75"/>
      <c r="E2" s="75"/>
    </row>
    <row r="3" spans="1:6" x14ac:dyDescent="0.25">
      <c r="A3" s="75" t="s">
        <v>748</v>
      </c>
      <c r="B3" s="75"/>
      <c r="C3" s="75"/>
      <c r="D3" s="75"/>
      <c r="E3" s="75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590</v>
      </c>
      <c r="E5" s="50" t="s">
        <v>591</v>
      </c>
      <c r="F5" s="50" t="s">
        <v>592</v>
      </c>
    </row>
    <row r="6" spans="1:6" s="1" customFormat="1" ht="30" x14ac:dyDescent="0.25">
      <c r="A6" s="8" t="s">
        <v>602</v>
      </c>
      <c r="B6" s="4">
        <v>3</v>
      </c>
      <c r="C6" s="5" t="s">
        <v>113</v>
      </c>
      <c r="D6" s="11">
        <f>D7+D17+D37+D43+D49+D58+D65+D77+D84+D90</f>
        <v>627000000</v>
      </c>
      <c r="E6" s="11">
        <f t="shared" ref="E6:F6" si="0">E7+E17+E37+E43+E49+E58+E65+E77+E84+E90</f>
        <v>378484077</v>
      </c>
      <c r="F6" s="11">
        <f t="shared" si="0"/>
        <v>571481564.32999992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40000000</v>
      </c>
      <c r="E7" s="11">
        <f t="shared" ref="E7:F7" si="1">SUM(E8:E16)</f>
        <v>16350000</v>
      </c>
      <c r="F7" s="11">
        <f t="shared" si="1"/>
        <v>30000000</v>
      </c>
    </row>
    <row r="8" spans="1:6" x14ac:dyDescent="0.25">
      <c r="A8" s="68">
        <v>17340000000001</v>
      </c>
      <c r="B8" s="43">
        <v>32010101</v>
      </c>
      <c r="C8" s="44" t="s">
        <v>839</v>
      </c>
      <c r="D8" s="45">
        <v>40000000</v>
      </c>
      <c r="E8" s="45">
        <v>16350000</v>
      </c>
      <c r="F8" s="45">
        <v>30000000</v>
      </c>
    </row>
    <row r="9" spans="1:6" hidden="1" x14ac:dyDescent="0.25">
      <c r="A9" s="44"/>
      <c r="B9" s="43"/>
      <c r="C9" s="44"/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SUM(D18:D36)</f>
        <v>587000000</v>
      </c>
      <c r="E17" s="11">
        <f t="shared" ref="E17:F17" si="2">SUM(E18:E36)</f>
        <v>362134077</v>
      </c>
      <c r="F17" s="11">
        <f t="shared" si="2"/>
        <v>541481564.32999992</v>
      </c>
    </row>
    <row r="18" spans="1:6" ht="20.25" hidden="1" customHeight="1" x14ac:dyDescent="0.25">
      <c r="A18" s="42" t="s">
        <v>603</v>
      </c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67">
        <v>17340000000002</v>
      </c>
      <c r="B19" s="43">
        <v>32010202</v>
      </c>
      <c r="C19" s="44" t="s">
        <v>938</v>
      </c>
      <c r="D19" s="45">
        <v>456000000</v>
      </c>
      <c r="E19" s="45">
        <v>232534077</v>
      </c>
      <c r="F19" s="45"/>
    </row>
    <row r="20" spans="1:6" x14ac:dyDescent="0.25">
      <c r="A20" s="67"/>
      <c r="B20" s="43"/>
      <c r="C20" s="44" t="s">
        <v>939</v>
      </c>
      <c r="D20" s="45"/>
      <c r="E20" s="45"/>
      <c r="F20" s="45">
        <v>92527000</v>
      </c>
    </row>
    <row r="21" spans="1:6" x14ac:dyDescent="0.25">
      <c r="A21" s="67"/>
      <c r="B21" s="43"/>
      <c r="C21" s="44" t="s">
        <v>940</v>
      </c>
      <c r="D21" s="45"/>
      <c r="E21" s="45"/>
      <c r="F21" s="45">
        <v>66673570</v>
      </c>
    </row>
    <row r="22" spans="1:6" ht="30" x14ac:dyDescent="0.25">
      <c r="A22" s="67"/>
      <c r="B22" s="43"/>
      <c r="C22" s="44" t="s">
        <v>941</v>
      </c>
      <c r="D22" s="45"/>
      <c r="E22" s="45"/>
      <c r="F22" s="45">
        <v>70000000</v>
      </c>
    </row>
    <row r="23" spans="1:6" x14ac:dyDescent="0.25">
      <c r="A23" s="67"/>
      <c r="B23" s="43"/>
      <c r="C23" s="44" t="s">
        <v>942</v>
      </c>
      <c r="D23" s="45"/>
      <c r="E23" s="45"/>
      <c r="F23" s="45">
        <v>30000000</v>
      </c>
    </row>
    <row r="24" spans="1:6" x14ac:dyDescent="0.25">
      <c r="A24" s="67"/>
      <c r="B24" s="43"/>
      <c r="C24" s="44" t="s">
        <v>943</v>
      </c>
      <c r="D24" s="45"/>
      <c r="E24" s="45"/>
      <c r="F24" s="45">
        <v>30000000</v>
      </c>
    </row>
    <row r="25" spans="1:6" x14ac:dyDescent="0.25">
      <c r="A25" s="67"/>
      <c r="B25" s="43"/>
      <c r="C25" s="44" t="s">
        <v>944</v>
      </c>
      <c r="D25" s="45"/>
      <c r="E25" s="45"/>
      <c r="F25" s="45">
        <v>8000000</v>
      </c>
    </row>
    <row r="26" spans="1:6" x14ac:dyDescent="0.25">
      <c r="A26" s="67"/>
      <c r="B26" s="43"/>
      <c r="C26" s="44" t="s">
        <v>945</v>
      </c>
      <c r="D26" s="45"/>
      <c r="E26" s="45"/>
      <c r="F26" s="45">
        <v>7000000</v>
      </c>
    </row>
    <row r="27" spans="1:6" x14ac:dyDescent="0.25">
      <c r="A27" s="67"/>
      <c r="B27" s="43"/>
      <c r="C27" s="44" t="s">
        <v>946</v>
      </c>
      <c r="D27" s="45"/>
      <c r="E27" s="45"/>
      <c r="F27" s="45">
        <v>14000000</v>
      </c>
    </row>
    <row r="28" spans="1:6" x14ac:dyDescent="0.25">
      <c r="A28" s="67"/>
      <c r="B28" s="43"/>
      <c r="C28" s="44" t="s">
        <v>947</v>
      </c>
      <c r="D28" s="45"/>
      <c r="E28" s="45"/>
      <c r="F28" s="45">
        <v>10000000</v>
      </c>
    </row>
    <row r="29" spans="1:6" x14ac:dyDescent="0.25">
      <c r="A29" s="67"/>
      <c r="B29" s="43"/>
      <c r="C29" s="44" t="s">
        <v>948</v>
      </c>
      <c r="D29" s="45"/>
      <c r="E29" s="45"/>
      <c r="F29" s="45">
        <v>20000000</v>
      </c>
    </row>
    <row r="30" spans="1:6" x14ac:dyDescent="0.25">
      <c r="A30" s="46"/>
      <c r="B30" s="47"/>
      <c r="C30" s="44" t="s">
        <v>949</v>
      </c>
      <c r="D30" s="45"/>
      <c r="E30" s="45"/>
      <c r="F30" s="45">
        <v>30280494.329999998</v>
      </c>
    </row>
    <row r="31" spans="1:6" x14ac:dyDescent="0.25">
      <c r="A31" s="46"/>
      <c r="B31" s="47"/>
      <c r="C31" s="44" t="s">
        <v>950</v>
      </c>
      <c r="D31" s="45"/>
      <c r="E31" s="45"/>
      <c r="F31" s="45">
        <v>13000000</v>
      </c>
    </row>
    <row r="32" spans="1:6" x14ac:dyDescent="0.25">
      <c r="A32" s="67">
        <v>17340000000006</v>
      </c>
      <c r="B32" s="43">
        <v>32010206</v>
      </c>
      <c r="C32" s="44" t="s">
        <v>937</v>
      </c>
      <c r="D32" s="45">
        <v>1000000</v>
      </c>
      <c r="E32" s="45">
        <v>600000</v>
      </c>
      <c r="F32" s="45">
        <v>50000500</v>
      </c>
    </row>
    <row r="33" spans="1:6" x14ac:dyDescent="0.25">
      <c r="A33" s="67">
        <v>17340000000007</v>
      </c>
      <c r="B33" s="43">
        <v>32010207</v>
      </c>
      <c r="C33" s="44" t="s">
        <v>933</v>
      </c>
      <c r="D33" s="45">
        <v>130000000</v>
      </c>
      <c r="E33" s="45">
        <v>129000000</v>
      </c>
      <c r="F33" s="45">
        <v>0</v>
      </c>
    </row>
    <row r="34" spans="1:6" x14ac:dyDescent="0.25">
      <c r="A34" s="67"/>
      <c r="B34" s="43"/>
      <c r="C34" s="44" t="s">
        <v>934</v>
      </c>
      <c r="D34" s="45"/>
      <c r="E34" s="45"/>
      <c r="F34" s="45">
        <v>40000000</v>
      </c>
    </row>
    <row r="35" spans="1:6" x14ac:dyDescent="0.25">
      <c r="A35" s="46"/>
      <c r="B35" s="47"/>
      <c r="C35" s="44" t="s">
        <v>935</v>
      </c>
      <c r="D35" s="45"/>
      <c r="E35" s="45"/>
      <c r="F35" s="45">
        <v>30000000</v>
      </c>
    </row>
    <row r="36" spans="1:6" x14ac:dyDescent="0.25">
      <c r="A36" s="46"/>
      <c r="B36" s="47"/>
      <c r="C36" s="44" t="s">
        <v>936</v>
      </c>
      <c r="D36" s="45"/>
      <c r="E36" s="45"/>
      <c r="F36" s="45">
        <v>30000000</v>
      </c>
    </row>
    <row r="37" spans="1:6" s="1" customFormat="1" x14ac:dyDescent="0.25">
      <c r="A37" s="5"/>
      <c r="B37" s="4">
        <v>320103</v>
      </c>
      <c r="C37" s="5" t="s">
        <v>118</v>
      </c>
      <c r="D37" s="11">
        <f>SUM(D38:D42)</f>
        <v>0</v>
      </c>
      <c r="E37" s="11">
        <f t="shared" ref="E37:F37" si="3">SUM(E38:E42)</f>
        <v>0</v>
      </c>
      <c r="F37" s="11">
        <f t="shared" si="3"/>
        <v>0</v>
      </c>
    </row>
    <row r="38" spans="1:6" ht="30" hidden="1" x14ac:dyDescent="0.25">
      <c r="A38" s="42" t="s">
        <v>665</v>
      </c>
      <c r="B38" s="43">
        <v>32010301</v>
      </c>
      <c r="C38" s="44" t="s">
        <v>119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s="1" customFormat="1" x14ac:dyDescent="0.25">
      <c r="A43" s="5"/>
      <c r="B43" s="4">
        <v>32010400</v>
      </c>
      <c r="C43" s="5" t="s">
        <v>120</v>
      </c>
      <c r="D43" s="11">
        <f>SUM(D44:D48)</f>
        <v>0</v>
      </c>
      <c r="E43" s="11">
        <f t="shared" ref="E43:F43" si="4">SUM(E44:E48)</f>
        <v>0</v>
      </c>
      <c r="F43" s="11">
        <f t="shared" si="4"/>
        <v>0</v>
      </c>
    </row>
    <row r="44" spans="1:6" ht="30" hidden="1" x14ac:dyDescent="0.25">
      <c r="A44" s="42" t="s">
        <v>666</v>
      </c>
      <c r="B44" s="43">
        <v>32010405</v>
      </c>
      <c r="C44" s="44" t="s">
        <v>121</v>
      </c>
      <c r="D44" s="45"/>
      <c r="E44" s="45"/>
      <c r="F44" s="45"/>
    </row>
    <row r="45" spans="1:6" ht="30" hidden="1" x14ac:dyDescent="0.25">
      <c r="A45" s="42" t="s">
        <v>667</v>
      </c>
      <c r="B45" s="43">
        <v>32010406</v>
      </c>
      <c r="C45" s="44" t="s">
        <v>122</v>
      </c>
      <c r="D45" s="45"/>
      <c r="E45" s="45"/>
      <c r="F45" s="45"/>
    </row>
    <row r="46" spans="1:6" ht="30" hidden="1" x14ac:dyDescent="0.25">
      <c r="A46" s="42" t="s">
        <v>668</v>
      </c>
      <c r="B46" s="43">
        <v>32010407</v>
      </c>
      <c r="C46" s="44" t="s">
        <v>123</v>
      </c>
      <c r="D46" s="45"/>
      <c r="E46" s="45"/>
      <c r="F46" s="45"/>
    </row>
    <row r="47" spans="1:6" ht="30" hidden="1" x14ac:dyDescent="0.25">
      <c r="A47" s="42" t="s">
        <v>669</v>
      </c>
      <c r="B47" s="43">
        <v>32010408</v>
      </c>
      <c r="C47" s="44" t="s">
        <v>124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s="1" customFormat="1" x14ac:dyDescent="0.25">
      <c r="A49" s="5"/>
      <c r="B49" s="4">
        <v>320105</v>
      </c>
      <c r="C49" s="5" t="s">
        <v>125</v>
      </c>
      <c r="D49" s="11">
        <f>SUM(D50:D57)</f>
        <v>0</v>
      </c>
      <c r="E49" s="11">
        <f t="shared" ref="E49:F49" si="5">SUM(E50:E57)</f>
        <v>0</v>
      </c>
      <c r="F49" s="11">
        <f t="shared" si="5"/>
        <v>0</v>
      </c>
    </row>
    <row r="50" spans="1:6" ht="30" hidden="1" x14ac:dyDescent="0.25">
      <c r="A50" s="42" t="s">
        <v>670</v>
      </c>
      <c r="B50" s="43">
        <v>32010501</v>
      </c>
      <c r="C50" s="44" t="s">
        <v>126</v>
      </c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6"/>
      <c r="B55" s="47"/>
      <c r="C55" s="46"/>
      <c r="D55" s="45"/>
      <c r="E55" s="45"/>
      <c r="F55" s="45"/>
    </row>
    <row r="56" spans="1:6" hidden="1" x14ac:dyDescent="0.25">
      <c r="A56" s="46"/>
      <c r="B56" s="47"/>
      <c r="C56" s="46"/>
      <c r="D56" s="45"/>
      <c r="E56" s="45"/>
      <c r="F56" s="45"/>
    </row>
    <row r="57" spans="1:6" hidden="1" x14ac:dyDescent="0.25">
      <c r="A57" s="46"/>
      <c r="B57" s="47"/>
      <c r="C57" s="46"/>
      <c r="D57" s="45"/>
      <c r="E57" s="45"/>
      <c r="F57" s="45"/>
    </row>
    <row r="58" spans="1:6" s="1" customFormat="1" x14ac:dyDescent="0.25">
      <c r="A58" s="5"/>
      <c r="B58" s="4">
        <v>320106</v>
      </c>
      <c r="C58" s="5" t="s">
        <v>127</v>
      </c>
      <c r="D58" s="11">
        <f>SUM(D59:D64)</f>
        <v>0</v>
      </c>
      <c r="E58" s="11">
        <f t="shared" ref="E58:F58" si="6">SUM(E59:E64)</f>
        <v>0</v>
      </c>
      <c r="F58" s="11">
        <f t="shared" si="6"/>
        <v>0</v>
      </c>
    </row>
    <row r="59" spans="1:6" ht="30" hidden="1" x14ac:dyDescent="0.25">
      <c r="A59" s="42" t="s">
        <v>671</v>
      </c>
      <c r="B59" s="43">
        <v>32010601</v>
      </c>
      <c r="C59" s="44" t="s">
        <v>128</v>
      </c>
      <c r="D59" s="45"/>
      <c r="E59" s="45"/>
      <c r="F59" s="45"/>
    </row>
    <row r="60" spans="1:6" ht="30" hidden="1" x14ac:dyDescent="0.25">
      <c r="A60" s="42" t="s">
        <v>672</v>
      </c>
      <c r="B60" s="43">
        <v>32010602</v>
      </c>
      <c r="C60" s="44" t="s">
        <v>129</v>
      </c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s="1" customFormat="1" x14ac:dyDescent="0.25">
      <c r="A65" s="5"/>
      <c r="B65" s="4">
        <v>320109</v>
      </c>
      <c r="C65" s="5" t="s">
        <v>130</v>
      </c>
      <c r="D65" s="11">
        <f>SUM(D66:D76)</f>
        <v>0</v>
      </c>
      <c r="E65" s="11">
        <f t="shared" ref="E65:F65" si="7">SUM(E66:E76)</f>
        <v>0</v>
      </c>
      <c r="F65" s="11">
        <f t="shared" si="7"/>
        <v>0</v>
      </c>
    </row>
    <row r="66" spans="1:6" ht="30" hidden="1" x14ac:dyDescent="0.25">
      <c r="A66" s="42" t="s">
        <v>673</v>
      </c>
      <c r="B66" s="43">
        <v>32010903</v>
      </c>
      <c r="C66" s="44" t="s">
        <v>131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t="30" hidden="1" x14ac:dyDescent="0.25">
      <c r="A68" s="42" t="s">
        <v>674</v>
      </c>
      <c r="B68" s="43">
        <v>32010904</v>
      </c>
      <c r="C68" s="44" t="s">
        <v>132</v>
      </c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t="30" hidden="1" x14ac:dyDescent="0.25">
      <c r="A70" s="42" t="s">
        <v>675</v>
      </c>
      <c r="B70" s="43">
        <v>32010935</v>
      </c>
      <c r="C70" s="44" t="s">
        <v>133</v>
      </c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t="30" hidden="1" x14ac:dyDescent="0.25">
      <c r="A74" s="42" t="s">
        <v>676</v>
      </c>
      <c r="B74" s="43">
        <v>32010936</v>
      </c>
      <c r="C74" s="44" t="s">
        <v>134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s="1" customFormat="1" x14ac:dyDescent="0.25">
      <c r="A77" s="5"/>
      <c r="B77" s="4">
        <v>320201</v>
      </c>
      <c r="C77" s="5" t="s">
        <v>146</v>
      </c>
      <c r="D77" s="11">
        <f>SUM(D78:D83)</f>
        <v>0</v>
      </c>
      <c r="E77" s="11">
        <f t="shared" ref="E77:F77" si="8">SUM(E78:E83)</f>
        <v>0</v>
      </c>
      <c r="F77" s="11">
        <f t="shared" si="8"/>
        <v>0</v>
      </c>
    </row>
    <row r="78" spans="1:6" ht="30" hidden="1" x14ac:dyDescent="0.25">
      <c r="A78" s="42" t="s">
        <v>677</v>
      </c>
      <c r="B78" s="43">
        <v>32020101</v>
      </c>
      <c r="C78" s="44" t="s">
        <v>135</v>
      </c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ht="30" hidden="1" x14ac:dyDescent="0.25">
      <c r="A80" s="42" t="s">
        <v>678</v>
      </c>
      <c r="B80" s="43">
        <v>32020102</v>
      </c>
      <c r="C80" s="44" t="s">
        <v>136</v>
      </c>
      <c r="D80" s="45"/>
      <c r="E80" s="45"/>
      <c r="F80" s="45"/>
    </row>
    <row r="81" spans="1:6" hidden="1" x14ac:dyDescent="0.25">
      <c r="A81" s="44"/>
      <c r="B81" s="43"/>
      <c r="C81" s="44"/>
      <c r="D81" s="45"/>
      <c r="E81" s="45"/>
      <c r="F81" s="45"/>
    </row>
    <row r="82" spans="1:6" ht="30" hidden="1" x14ac:dyDescent="0.25">
      <c r="A82" s="42" t="s">
        <v>679</v>
      </c>
      <c r="B82" s="43">
        <v>32020104</v>
      </c>
      <c r="C82" s="44" t="s">
        <v>137</v>
      </c>
      <c r="D82" s="45"/>
      <c r="E82" s="45"/>
      <c r="F82" s="45"/>
    </row>
    <row r="83" spans="1:6" hidden="1" x14ac:dyDescent="0.25">
      <c r="A83" s="44"/>
      <c r="B83" s="43"/>
      <c r="C83" s="44"/>
      <c r="D83" s="45"/>
      <c r="E83" s="45"/>
      <c r="F83" s="45"/>
    </row>
    <row r="84" spans="1:6" s="1" customFormat="1" x14ac:dyDescent="0.25">
      <c r="A84" s="5"/>
      <c r="B84" s="4">
        <v>320301</v>
      </c>
      <c r="C84" s="5" t="s">
        <v>138</v>
      </c>
      <c r="D84" s="11">
        <f>SUM(D85:D89)</f>
        <v>0</v>
      </c>
      <c r="E84" s="11">
        <f t="shared" ref="E84:F84" si="9">SUM(E85:E89)</f>
        <v>0</v>
      </c>
      <c r="F84" s="11">
        <f t="shared" si="9"/>
        <v>0</v>
      </c>
    </row>
    <row r="85" spans="1:6" ht="30" hidden="1" x14ac:dyDescent="0.25">
      <c r="A85" s="42" t="s">
        <v>680</v>
      </c>
      <c r="B85" s="43">
        <v>32030101</v>
      </c>
      <c r="C85" s="44" t="s">
        <v>139</v>
      </c>
      <c r="D85" s="45"/>
      <c r="E85" s="45"/>
      <c r="F85" s="45"/>
    </row>
    <row r="86" spans="1:6" ht="30" hidden="1" x14ac:dyDescent="0.25">
      <c r="A86" s="42" t="s">
        <v>681</v>
      </c>
      <c r="B86" s="43">
        <v>32030109</v>
      </c>
      <c r="C86" s="44" t="s">
        <v>140</v>
      </c>
      <c r="D86" s="45"/>
      <c r="E86" s="45"/>
      <c r="F86" s="45"/>
    </row>
    <row r="87" spans="1:6" ht="30" hidden="1" x14ac:dyDescent="0.25">
      <c r="A87" s="42" t="s">
        <v>682</v>
      </c>
      <c r="B87" s="43">
        <v>32030110</v>
      </c>
      <c r="C87" s="44" t="s">
        <v>141</v>
      </c>
      <c r="D87" s="45"/>
      <c r="E87" s="45"/>
      <c r="F87" s="45"/>
    </row>
    <row r="88" spans="1:6" hidden="1" x14ac:dyDescent="0.25">
      <c r="A88" s="46"/>
      <c r="B88" s="47"/>
      <c r="C88" s="46"/>
      <c r="D88" s="45"/>
      <c r="E88" s="45"/>
      <c r="F88" s="45"/>
    </row>
    <row r="89" spans="1:6" hidden="1" x14ac:dyDescent="0.25">
      <c r="A89" s="46"/>
      <c r="B89" s="47"/>
      <c r="C89" s="46"/>
      <c r="D89" s="45"/>
      <c r="E89" s="45"/>
      <c r="F89" s="45"/>
    </row>
    <row r="90" spans="1:6" s="1" customFormat="1" x14ac:dyDescent="0.25">
      <c r="A90" s="5"/>
      <c r="B90" s="4">
        <v>32011000</v>
      </c>
      <c r="C90" s="5" t="s">
        <v>142</v>
      </c>
      <c r="D90" s="11">
        <f>SUM(D91:D92)</f>
        <v>0</v>
      </c>
      <c r="E90" s="11">
        <f t="shared" ref="E90:F90" si="10">SUM(E91:E92)</f>
        <v>0</v>
      </c>
      <c r="F90" s="11">
        <f t="shared" si="10"/>
        <v>0</v>
      </c>
    </row>
    <row r="91" spans="1:6" ht="30" hidden="1" x14ac:dyDescent="0.25">
      <c r="A91" s="42" t="s">
        <v>683</v>
      </c>
      <c r="B91" s="46"/>
      <c r="C91" s="46"/>
      <c r="D91" s="45"/>
      <c r="E91" s="45"/>
      <c r="F91" s="45"/>
    </row>
    <row r="92" spans="1:6" hidden="1" x14ac:dyDescent="0.25">
      <c r="A92" s="46"/>
      <c r="B92" s="46"/>
      <c r="C92" s="46"/>
      <c r="D92" s="45"/>
      <c r="E92" s="45"/>
      <c r="F92" s="45"/>
    </row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GEbEbidHs4i3aGTtI8qNeKm51IMpFulhfoUU4aDXy/dojtZ4qVjOcUqj4A9TeF69O//0V9fENuU5qx761mmTBw==" saltValue="dUvr1F2N1gSQ9/R7XwUAM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5" orientation="landscape" r:id="rId1"/>
  <headerFoot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9"/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2" spans="1:5" x14ac:dyDescent="0.25">
      <c r="A2" s="74" t="s">
        <v>522</v>
      </c>
      <c r="B2" s="74"/>
      <c r="C2" s="74"/>
      <c r="D2" s="74"/>
      <c r="E2" s="74"/>
    </row>
    <row r="3" spans="1:5" ht="26.7" customHeight="1" x14ac:dyDescent="0.25">
      <c r="A3" s="76" t="s">
        <v>887</v>
      </c>
      <c r="B3" s="76"/>
      <c r="C3" s="76"/>
      <c r="D3" s="76"/>
      <c r="E3" s="76"/>
    </row>
    <row r="4" spans="1:5" x14ac:dyDescent="0.25">
      <c r="A4" s="75" t="s">
        <v>749</v>
      </c>
      <c r="B4" s="75"/>
      <c r="C4" s="75"/>
      <c r="D4" s="75"/>
      <c r="E4" s="75"/>
    </row>
    <row r="6" spans="1:5" ht="44.7" customHeight="1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3">
        <v>21</v>
      </c>
      <c r="B7" s="3" t="s">
        <v>4</v>
      </c>
      <c r="C7" s="12">
        <f>C8+C14+C21</f>
        <v>2026011183.24</v>
      </c>
      <c r="D7" s="12">
        <f t="shared" ref="D7:E7" si="0">D8+D14+D21</f>
        <v>1824985556.45</v>
      </c>
      <c r="E7" s="12">
        <f t="shared" si="0"/>
        <v>1882379762.8399999</v>
      </c>
    </row>
    <row r="8" spans="1:5" s="1" customFormat="1" x14ac:dyDescent="0.25">
      <c r="A8" s="3">
        <v>2101</v>
      </c>
      <c r="B8" s="3" t="s">
        <v>5</v>
      </c>
      <c r="C8" s="12">
        <f>C9</f>
        <v>2026011183.24</v>
      </c>
      <c r="D8" s="12">
        <f t="shared" ref="D8:E8" si="1">D9</f>
        <v>1824985556.45</v>
      </c>
      <c r="E8" s="12">
        <f t="shared" si="1"/>
        <v>1882379762.8399999</v>
      </c>
    </row>
    <row r="9" spans="1:5" s="1" customFormat="1" x14ac:dyDescent="0.25">
      <c r="A9" s="3">
        <v>210101</v>
      </c>
      <c r="B9" s="3" t="s">
        <v>6</v>
      </c>
      <c r="C9" s="12">
        <f>SUM(C10:C13)</f>
        <v>2026011183.24</v>
      </c>
      <c r="D9" s="12">
        <f t="shared" ref="D9:E9" si="2">SUM(D10:D13)</f>
        <v>1824985556.45</v>
      </c>
      <c r="E9" s="12">
        <f t="shared" si="2"/>
        <v>1882379762.8399999</v>
      </c>
    </row>
    <row r="10" spans="1:5" x14ac:dyDescent="0.25">
      <c r="A10" s="59">
        <v>21010101</v>
      </c>
      <c r="B10" s="48" t="s">
        <v>783</v>
      </c>
      <c r="C10" s="41">
        <v>305420512.80000001</v>
      </c>
      <c r="D10" s="41">
        <v>304394886.00999999</v>
      </c>
      <c r="E10" s="41">
        <v>305759906.83999997</v>
      </c>
    </row>
    <row r="11" spans="1:5" x14ac:dyDescent="0.25">
      <c r="A11" s="59">
        <v>21010101</v>
      </c>
      <c r="B11" s="48" t="s">
        <v>784</v>
      </c>
      <c r="C11" s="41">
        <v>1720590670.4400001</v>
      </c>
      <c r="D11" s="41">
        <v>1520590670.4400001</v>
      </c>
      <c r="E11" s="41">
        <v>1576619856</v>
      </c>
    </row>
    <row r="12" spans="1:5" hidden="1" x14ac:dyDescent="0.25">
      <c r="A12" s="59">
        <v>21010102</v>
      </c>
      <c r="B12" s="48" t="s">
        <v>7</v>
      </c>
      <c r="C12" s="41"/>
      <c r="D12" s="41"/>
      <c r="E12" s="41"/>
    </row>
    <row r="13" spans="1:5" hidden="1" x14ac:dyDescent="0.25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25">
      <c r="A14" s="3">
        <v>2102</v>
      </c>
      <c r="B14" s="3" t="s">
        <v>9</v>
      </c>
      <c r="C14" s="12">
        <f>C15+C19</f>
        <v>0</v>
      </c>
      <c r="D14" s="12">
        <f t="shared" ref="D14:E14" si="3">D15+D19</f>
        <v>0</v>
      </c>
      <c r="E14" s="12">
        <f t="shared" si="3"/>
        <v>0</v>
      </c>
    </row>
    <row r="15" spans="1:5" s="1" customFormat="1" x14ac:dyDescent="0.25">
      <c r="A15" s="3">
        <v>210201</v>
      </c>
      <c r="B15" s="3" t="s">
        <v>10</v>
      </c>
      <c r="C15" s="12">
        <f>SUM(C16:C18)</f>
        <v>0</v>
      </c>
      <c r="D15" s="12">
        <f t="shared" ref="D15:E15" si="4">SUM(D16:D18)</f>
        <v>0</v>
      </c>
      <c r="E15" s="12">
        <f t="shared" si="4"/>
        <v>0</v>
      </c>
    </row>
    <row r="16" spans="1:5" hidden="1" x14ac:dyDescent="0.25">
      <c r="A16" s="59">
        <v>21020104</v>
      </c>
      <c r="B16" s="48" t="s">
        <v>11</v>
      </c>
      <c r="C16" s="41"/>
      <c r="D16" s="41"/>
      <c r="E16" s="41"/>
    </row>
    <row r="17" spans="1:5" hidden="1" x14ac:dyDescent="0.25">
      <c r="A17" s="59">
        <v>21020108</v>
      </c>
      <c r="B17" s="48" t="s">
        <v>12</v>
      </c>
      <c r="C17" s="41"/>
      <c r="D17" s="41"/>
      <c r="E17" s="41"/>
    </row>
    <row r="18" spans="1:5" hidden="1" x14ac:dyDescent="0.25">
      <c r="A18" s="59">
        <v>21020109</v>
      </c>
      <c r="B18" s="48" t="s">
        <v>13</v>
      </c>
      <c r="C18" s="41"/>
      <c r="D18" s="41"/>
      <c r="E18" s="41"/>
    </row>
    <row r="19" spans="1:5" s="1" customFormat="1" x14ac:dyDescent="0.25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25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25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25">
      <c r="A22" s="59">
        <v>21030101</v>
      </c>
      <c r="B22" s="48" t="s">
        <v>17</v>
      </c>
      <c r="C22" s="41"/>
      <c r="D22" s="41"/>
      <c r="E22" s="41"/>
    </row>
    <row r="23" spans="1:5" hidden="1" x14ac:dyDescent="0.25">
      <c r="A23" s="59">
        <v>21030102</v>
      </c>
      <c r="B23" s="48" t="s">
        <v>18</v>
      </c>
      <c r="C23" s="41"/>
      <c r="D23" s="41"/>
      <c r="E23" s="41"/>
    </row>
    <row r="24" spans="1:5" hidden="1" x14ac:dyDescent="0.25">
      <c r="A24" s="59">
        <v>21030104</v>
      </c>
      <c r="B24" s="48" t="s">
        <v>19</v>
      </c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uT4glc30A+gGe3vPh05P4at4f/oxHYCAprjrTkq633Cd5mnaobAEhju/ijuELaHpGFXlKgbEwkxPW9HVs2ccOQ==" saltValue="jSSnDFGK6MMNGEtHLnoN4g==" spinCount="100000" sheet="1" objects="1" scenarios="1" formatColumns="0" formatRows="0" selectLockedCells="1"/>
  <mergeCells count="3">
    <mergeCell ref="A2:E2"/>
    <mergeCell ref="A3:E3"/>
    <mergeCell ref="A4:E4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0">
    <pageSetUpPr fitToPage="1"/>
  </sheetPr>
  <dimension ref="A1:E300"/>
  <sheetViews>
    <sheetView view="pageBreakPreview" topLeftCell="A11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3" spans="1:5" x14ac:dyDescent="0.25">
      <c r="A3" s="74" t="s">
        <v>523</v>
      </c>
      <c r="B3" s="74"/>
      <c r="C3" s="74"/>
      <c r="D3" s="74"/>
      <c r="E3" s="74"/>
    </row>
    <row r="4" spans="1:5" ht="28.95" customHeight="1" x14ac:dyDescent="0.25">
      <c r="A4" s="76" t="s">
        <v>886</v>
      </c>
      <c r="B4" s="76"/>
      <c r="C4" s="76"/>
      <c r="D4" s="76"/>
      <c r="E4" s="76"/>
    </row>
    <row r="5" spans="1:5" x14ac:dyDescent="0.25">
      <c r="A5" s="75" t="s">
        <v>749</v>
      </c>
      <c r="B5" s="75"/>
      <c r="C5" s="75"/>
      <c r="D5" s="75"/>
      <c r="E5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4">
        <v>2</v>
      </c>
      <c r="B7" s="5" t="s">
        <v>20</v>
      </c>
      <c r="C7" s="12">
        <f>C8+C84+C89+C94+C97</f>
        <v>260611850</v>
      </c>
      <c r="D7" s="12">
        <f>D8+D84+D89+D94+D97</f>
        <v>164071144.84</v>
      </c>
      <c r="E7" s="12">
        <f>E8+E84+E89+E94+E97</f>
        <v>242000000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50900000</v>
      </c>
      <c r="D8" s="12">
        <f t="shared" ref="D8:E8" si="0">D9+D14+D22+D36+D45+D48+D54+D63+D67+D70</f>
        <v>41734268</v>
      </c>
      <c r="E8" s="12">
        <f t="shared" si="0"/>
        <v>39000000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1">SUM(D10:D13)</f>
        <v>1455000</v>
      </c>
      <c r="E9" s="12">
        <f t="shared" si="1"/>
        <v>1000000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1500000</v>
      </c>
      <c r="D11" s="41">
        <v>1455000</v>
      </c>
      <c r="E11" s="41">
        <v>1000000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3000000</v>
      </c>
      <c r="D22" s="12">
        <f t="shared" ref="D22:E22" si="2">SUM(D23:D35)</f>
        <v>2750000</v>
      </c>
      <c r="E22" s="12">
        <f t="shared" si="2"/>
        <v>1850000</v>
      </c>
    </row>
    <row r="23" spans="1:5" x14ac:dyDescent="0.25">
      <c r="A23" s="43">
        <v>22020301</v>
      </c>
      <c r="B23" s="44" t="s">
        <v>36</v>
      </c>
      <c r="C23" s="41">
        <v>500000</v>
      </c>
      <c r="D23" s="41">
        <v>250000</v>
      </c>
      <c r="E23" s="41">
        <v>350000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x14ac:dyDescent="0.25">
      <c r="A26" s="43">
        <v>22020304</v>
      </c>
      <c r="B26" s="44" t="s">
        <v>39</v>
      </c>
      <c r="C26" s="41">
        <v>2500000</v>
      </c>
      <c r="D26" s="41">
        <v>2500000</v>
      </c>
      <c r="E26" s="41">
        <v>1500000</v>
      </c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3200000</v>
      </c>
      <c r="D36" s="12">
        <f t="shared" ref="D36:E36" si="3">SUM(D37:D44)</f>
        <v>2530000</v>
      </c>
      <c r="E36" s="12">
        <f t="shared" si="3"/>
        <v>2500000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1330000</v>
      </c>
      <c r="E37" s="41">
        <v>2000000</v>
      </c>
    </row>
    <row r="38" spans="1:5" x14ac:dyDescent="0.25">
      <c r="A38" s="43">
        <v>22020402</v>
      </c>
      <c r="B38" s="44" t="s">
        <v>51</v>
      </c>
      <c r="C38" s="41">
        <v>1200000</v>
      </c>
      <c r="D38" s="41">
        <v>1200000</v>
      </c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4">SUM(D46:D47)</f>
        <v>0</v>
      </c>
      <c r="E45" s="12">
        <f t="shared" si="4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7">SUM(D64:D66)</f>
        <v>0</v>
      </c>
      <c r="E63" s="12">
        <f t="shared" si="7"/>
        <v>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8">SUM(D68:D69)</f>
        <v>0</v>
      </c>
      <c r="E67" s="12">
        <f t="shared" si="8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43200000</v>
      </c>
      <c r="D70" s="12">
        <f t="shared" ref="D70:E70" si="9">SUM(D71:D83)</f>
        <v>34999268</v>
      </c>
      <c r="E70" s="12">
        <f t="shared" si="9"/>
        <v>33650000</v>
      </c>
    </row>
    <row r="71" spans="1:5" x14ac:dyDescent="0.25">
      <c r="A71" s="43">
        <v>22021001</v>
      </c>
      <c r="B71" s="44" t="s">
        <v>84</v>
      </c>
      <c r="C71" s="41">
        <v>1200000</v>
      </c>
      <c r="D71" s="41">
        <v>370000</v>
      </c>
      <c r="E71" s="41">
        <v>400000</v>
      </c>
    </row>
    <row r="72" spans="1:5" x14ac:dyDescent="0.25">
      <c r="A72" s="43">
        <v>22021002</v>
      </c>
      <c r="B72" s="44" t="s">
        <v>85</v>
      </c>
      <c r="C72" s="41">
        <v>0</v>
      </c>
      <c r="D72" s="41"/>
      <c r="E72" s="41"/>
    </row>
    <row r="73" spans="1:5" x14ac:dyDescent="0.25">
      <c r="A73" s="43">
        <v>22021003</v>
      </c>
      <c r="B73" s="44" t="s">
        <v>86</v>
      </c>
      <c r="C73" s="41">
        <v>0</v>
      </c>
      <c r="D73" s="41"/>
      <c r="E73" s="41"/>
    </row>
    <row r="74" spans="1:5" x14ac:dyDescent="0.25">
      <c r="A74" s="43">
        <v>22021004</v>
      </c>
      <c r="B74" s="44" t="s">
        <v>87</v>
      </c>
      <c r="C74" s="41">
        <v>0</v>
      </c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21000000</v>
      </c>
      <c r="D76" s="41">
        <v>18900168</v>
      </c>
      <c r="E76" s="41">
        <v>17250000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x14ac:dyDescent="0.25">
      <c r="A78" s="43">
        <v>22021009</v>
      </c>
      <c r="B78" s="44" t="s">
        <v>91</v>
      </c>
      <c r="C78" s="41">
        <v>14000000</v>
      </c>
      <c r="D78" s="41">
        <v>10089100</v>
      </c>
      <c r="E78" s="41">
        <v>10000000</v>
      </c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22021052</v>
      </c>
      <c r="B83" s="44" t="s">
        <v>96</v>
      </c>
      <c r="C83" s="41">
        <v>7000000</v>
      </c>
      <c r="D83" s="41">
        <v>5640000</v>
      </c>
      <c r="E83" s="41">
        <v>6000000</v>
      </c>
    </row>
    <row r="84" spans="1:5" s="1" customFormat="1" x14ac:dyDescent="0.25">
      <c r="A84" s="4">
        <v>2204</v>
      </c>
      <c r="B84" s="5" t="s">
        <v>97</v>
      </c>
      <c r="C84" s="12">
        <f>C85</f>
        <v>45000000</v>
      </c>
      <c r="D84" s="12">
        <f t="shared" ref="D84:E84" si="10">D85</f>
        <v>37112573.960000001</v>
      </c>
      <c r="E84" s="12">
        <f t="shared" si="10"/>
        <v>40000000</v>
      </c>
    </row>
    <row r="85" spans="1:5" s="1" customFormat="1" x14ac:dyDescent="0.25">
      <c r="A85" s="4">
        <v>220401</v>
      </c>
      <c r="B85" s="5" t="s">
        <v>98</v>
      </c>
      <c r="C85" s="12">
        <f>SUM(C86:C88)</f>
        <v>45000000</v>
      </c>
      <c r="D85" s="12">
        <f>SUM(D86:D88)</f>
        <v>37112573.960000001</v>
      </c>
      <c r="E85" s="12">
        <f>SUM(E86:E88)</f>
        <v>40000000</v>
      </c>
    </row>
    <row r="86" spans="1:5" x14ac:dyDescent="0.25">
      <c r="A86" s="43">
        <v>22040105</v>
      </c>
      <c r="B86" s="44" t="s">
        <v>99</v>
      </c>
      <c r="C86" s="41">
        <v>20000000</v>
      </c>
      <c r="D86" s="41">
        <v>15413755.359999999</v>
      </c>
      <c r="E86" s="41">
        <v>20000000</v>
      </c>
    </row>
    <row r="87" spans="1:5" x14ac:dyDescent="0.25">
      <c r="A87" s="43">
        <v>22040109</v>
      </c>
      <c r="B87" s="44" t="s">
        <v>100</v>
      </c>
      <c r="C87" s="41">
        <v>25000000</v>
      </c>
      <c r="D87" s="41">
        <v>21698818.600000001</v>
      </c>
      <c r="E87" s="41">
        <v>20000000</v>
      </c>
    </row>
    <row r="88" spans="1:5" ht="15.75" customHeight="1" x14ac:dyDescent="0.25">
      <c r="A88" s="43">
        <v>22040110</v>
      </c>
      <c r="B88" s="44" t="s">
        <v>801</v>
      </c>
      <c r="C88" s="41">
        <v>0</v>
      </c>
      <c r="D88" s="41">
        <v>0</v>
      </c>
      <c r="E88" s="41"/>
    </row>
    <row r="89" spans="1:5" s="1" customFormat="1" x14ac:dyDescent="0.25">
      <c r="A89" s="4">
        <v>2205</v>
      </c>
      <c r="B89" s="5" t="s">
        <v>101</v>
      </c>
      <c r="C89" s="12">
        <f>C90</f>
        <v>60000000</v>
      </c>
      <c r="D89" s="12">
        <f t="shared" ref="D89:E89" si="11">D90</f>
        <v>49260158.759999998</v>
      </c>
      <c r="E89" s="12">
        <f t="shared" si="11"/>
        <v>45000000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60000000</v>
      </c>
      <c r="D90" s="12">
        <f t="shared" ref="D90:E90" si="12">SUM(D91:D93)</f>
        <v>49260158.759999998</v>
      </c>
      <c r="E90" s="12">
        <f t="shared" si="12"/>
        <v>45000000</v>
      </c>
    </row>
    <row r="91" spans="1:5" x14ac:dyDescent="0.25">
      <c r="A91" s="43">
        <v>22050105</v>
      </c>
      <c r="B91" s="44" t="s">
        <v>103</v>
      </c>
      <c r="C91" s="41">
        <v>6500000</v>
      </c>
      <c r="D91" s="41">
        <v>3760158.76</v>
      </c>
      <c r="E91" s="41">
        <v>2000000</v>
      </c>
    </row>
    <row r="92" spans="1:5" x14ac:dyDescent="0.25">
      <c r="A92" s="43">
        <v>22050108</v>
      </c>
      <c r="B92" s="44" t="s">
        <v>104</v>
      </c>
      <c r="C92" s="41">
        <v>41000000</v>
      </c>
      <c r="D92" s="41">
        <v>38000000</v>
      </c>
      <c r="E92" s="41">
        <v>40000000</v>
      </c>
    </row>
    <row r="93" spans="1:5" x14ac:dyDescent="0.25">
      <c r="A93" s="43">
        <v>22050110</v>
      </c>
      <c r="B93" s="44" t="s">
        <v>105</v>
      </c>
      <c r="C93" s="41">
        <v>12500000</v>
      </c>
      <c r="D93" s="41">
        <v>7500000</v>
      </c>
      <c r="E93" s="41">
        <v>3000000</v>
      </c>
    </row>
    <row r="94" spans="1:5" s="1" customFormat="1" x14ac:dyDescent="0.25">
      <c r="A94" s="4">
        <v>2206</v>
      </c>
      <c r="B94" s="5" t="s">
        <v>106</v>
      </c>
      <c r="C94" s="12">
        <f>C95+C100</f>
        <v>0</v>
      </c>
      <c r="D94" s="12">
        <f>D95+D100</f>
        <v>0</v>
      </c>
      <c r="E94" s="12">
        <f>E95+E100</f>
        <v>0</v>
      </c>
    </row>
    <row r="95" spans="1:5" s="1" customFormat="1" x14ac:dyDescent="0.25">
      <c r="A95" s="4">
        <v>220603</v>
      </c>
      <c r="B95" s="5" t="s">
        <v>107</v>
      </c>
      <c r="C95" s="12">
        <f>SUM(C96)</f>
        <v>0</v>
      </c>
      <c r="D95" s="12">
        <f t="shared" ref="D95:E95" si="13">SUM(D96)</f>
        <v>0</v>
      </c>
      <c r="E95" s="12">
        <f t="shared" si="13"/>
        <v>0</v>
      </c>
    </row>
    <row r="96" spans="1:5" s="1" customFormat="1" hidden="1" x14ac:dyDescent="0.25">
      <c r="A96" s="43">
        <v>22060301</v>
      </c>
      <c r="B96" s="44" t="s">
        <v>108</v>
      </c>
      <c r="C96" s="41"/>
      <c r="D96" s="41"/>
      <c r="E96" s="12"/>
    </row>
    <row r="97" spans="1:5" s="1" customFormat="1" x14ac:dyDescent="0.25">
      <c r="A97" s="49"/>
      <c r="B97" s="46" t="s">
        <v>804</v>
      </c>
      <c r="C97" s="72">
        <f>SUM(C98:C99)</f>
        <v>104711850</v>
      </c>
      <c r="D97" s="72">
        <f>SUM(D98:D99)</f>
        <v>35964144.120000005</v>
      </c>
      <c r="E97" s="72">
        <f>SUM(E98:E99)</f>
        <v>118000000</v>
      </c>
    </row>
    <row r="98" spans="1:5" s="1" customFormat="1" x14ac:dyDescent="0.25">
      <c r="A98" s="43">
        <v>22080102</v>
      </c>
      <c r="B98" s="44" t="s">
        <v>803</v>
      </c>
      <c r="C98" s="41">
        <v>20000000</v>
      </c>
      <c r="D98" s="41">
        <v>15510000</v>
      </c>
      <c r="E98" s="41">
        <v>18000000</v>
      </c>
    </row>
    <row r="99" spans="1:5" s="1" customFormat="1" x14ac:dyDescent="0.25">
      <c r="A99" s="43">
        <v>22080102</v>
      </c>
      <c r="B99" s="44" t="s">
        <v>840</v>
      </c>
      <c r="C99" s="41">
        <v>84711850</v>
      </c>
      <c r="D99" s="41">
        <v>20454144.120000001</v>
      </c>
      <c r="E99" s="41">
        <v>100000000</v>
      </c>
    </row>
    <row r="100" spans="1:5" s="1" customFormat="1" x14ac:dyDescent="0.25">
      <c r="A100" s="4">
        <v>220604</v>
      </c>
      <c r="B100" s="5" t="s">
        <v>109</v>
      </c>
      <c r="C100" s="12">
        <f>SUM(C101:C102)</f>
        <v>0</v>
      </c>
      <c r="D100" s="12">
        <f t="shared" ref="D100:E100" si="14">SUM(D101:D102)</f>
        <v>0</v>
      </c>
      <c r="E100" s="12">
        <f t="shared" si="14"/>
        <v>0</v>
      </c>
    </row>
    <row r="101" spans="1:5" s="1" customFormat="1" hidden="1" x14ac:dyDescent="0.25">
      <c r="A101" s="43">
        <v>22060401</v>
      </c>
      <c r="B101" s="44" t="s">
        <v>110</v>
      </c>
      <c r="C101" s="41"/>
      <c r="D101" s="41"/>
      <c r="E101" s="41"/>
    </row>
    <row r="102" spans="1:5" s="1" customFormat="1" hidden="1" x14ac:dyDescent="0.25">
      <c r="A102" s="4"/>
      <c r="B102" s="5"/>
      <c r="C102" s="12"/>
      <c r="D102" s="12"/>
      <c r="E102" s="12"/>
    </row>
    <row r="103" spans="1:5" s="1" customFormat="1" hidden="1" x14ac:dyDescent="0.25">
      <c r="A103" s="4"/>
      <c r="B103" s="5"/>
      <c r="C103" s="12"/>
      <c r="D103" s="12"/>
      <c r="E103" s="12"/>
    </row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//MsWedeUZC9VhzRqVoyYiGmHTqirsrWjuYMw2K4Y//KfkmCE7ufyVumOC62dgecYggag3NzqDrAo3oEuqBfIQ==" saltValue="egKhTQ7Kq0LHqkcrKkAduQ==" spinCount="100000" sheet="1" objects="1" scenarios="1" formatColumns="0" formatRows="0" selectLockedCells="1"/>
  <mergeCells count="3">
    <mergeCell ref="A3:E3"/>
    <mergeCell ref="A4:E4"/>
    <mergeCell ref="A5:E5"/>
  </mergeCells>
  <pageMargins left="0.39370078740157483" right="0.39370078740157483" top="0.74803149606299213" bottom="0.74803149606299213" header="0.31496062992125984" footer="0.31496062992125984"/>
  <pageSetup scale="66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1"/>
  <dimension ref="A1:F300"/>
  <sheetViews>
    <sheetView view="pageBreakPreview" zoomScale="80" zoomScaleNormal="120" zoomScaleSheetLayoutView="80" workbookViewId="0">
      <selection activeCell="A76" activeCellId="7" sqref="A8:XFD8 A18:XFD18 A29:XFD29 A35:XFD38 A50:XFD51 A57:XFD65 A69:XFD73 A76:XFD78"/>
    </sheetView>
  </sheetViews>
  <sheetFormatPr defaultColWidth="8.6640625" defaultRowHeight="15" x14ac:dyDescent="0.25"/>
  <cols>
    <col min="1" max="1" width="22.33203125" style="49" bestFit="1" customWidth="1"/>
    <col min="2" max="2" width="13.33203125" style="49" bestFit="1" customWidth="1"/>
    <col min="3" max="3" width="42.5546875" style="49" bestFit="1" customWidth="1"/>
    <col min="4" max="6" width="25.44140625" style="49" bestFit="1" customWidth="1"/>
    <col min="7" max="16384" width="8.6640625" style="49"/>
  </cols>
  <sheetData>
    <row r="1" spans="1:6" x14ac:dyDescent="0.25">
      <c r="A1" s="74" t="s">
        <v>143</v>
      </c>
      <c r="B1" s="74"/>
      <c r="C1" s="74"/>
      <c r="D1" s="74"/>
      <c r="E1" s="74"/>
    </row>
    <row r="2" spans="1:6" x14ac:dyDescent="0.25">
      <c r="A2" s="75" t="s">
        <v>885</v>
      </c>
      <c r="B2" s="75"/>
      <c r="C2" s="75"/>
      <c r="D2" s="75"/>
      <c r="E2" s="75"/>
    </row>
    <row r="3" spans="1:6" x14ac:dyDescent="0.25">
      <c r="A3" s="75" t="s">
        <v>749</v>
      </c>
      <c r="B3" s="75"/>
      <c r="C3" s="75"/>
      <c r="D3" s="75"/>
      <c r="E3" s="75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590</v>
      </c>
      <c r="E5" s="50" t="s">
        <v>591</v>
      </c>
      <c r="F5" s="50" t="s">
        <v>592</v>
      </c>
    </row>
    <row r="6" spans="1:6" s="1" customFormat="1" x14ac:dyDescent="0.25">
      <c r="A6" s="8" t="s">
        <v>604</v>
      </c>
      <c r="B6" s="4">
        <v>3</v>
      </c>
      <c r="C6" s="5" t="s">
        <v>113</v>
      </c>
      <c r="D6" s="11">
        <f>D7+D17+D28+D34+D40+D49+D56+D68+D75+D81</f>
        <v>356000000</v>
      </c>
      <c r="E6" s="11">
        <f t="shared" ref="E6:F6" si="0">E7+E17+E28+E34+E40+E49+E56+E68+E75+E81</f>
        <v>157204152.12</v>
      </c>
      <c r="F6" s="11">
        <f t="shared" si="0"/>
        <v>579686185.16999996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350000000</v>
      </c>
      <c r="E7" s="11">
        <f t="shared" ref="E7:F7" si="1">SUM(E8:E16)</f>
        <v>152704152.12</v>
      </c>
      <c r="F7" s="11">
        <f t="shared" si="1"/>
        <v>577686185.16999996</v>
      </c>
    </row>
    <row r="8" spans="1:6" hidden="1" x14ac:dyDescent="0.25">
      <c r="A8" s="42" t="s">
        <v>605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4"/>
      <c r="B9" s="43"/>
      <c r="C9" s="44" t="s">
        <v>841</v>
      </c>
      <c r="D9" s="45">
        <v>30000000</v>
      </c>
      <c r="E9" s="45">
        <v>18508221.25</v>
      </c>
      <c r="F9" s="45">
        <v>9000000</v>
      </c>
    </row>
    <row r="10" spans="1:6" ht="30" x14ac:dyDescent="0.25">
      <c r="A10" s="44"/>
      <c r="B10" s="43"/>
      <c r="C10" s="44" t="s">
        <v>842</v>
      </c>
      <c r="D10" s="45">
        <v>40000000</v>
      </c>
      <c r="E10" s="45">
        <v>29600000</v>
      </c>
      <c r="F10" s="45">
        <v>50000000</v>
      </c>
    </row>
    <row r="11" spans="1:6" ht="30" x14ac:dyDescent="0.25">
      <c r="A11" s="44"/>
      <c r="B11" s="43"/>
      <c r="C11" s="44" t="s">
        <v>843</v>
      </c>
      <c r="D11" s="45">
        <v>30000000</v>
      </c>
      <c r="E11" s="45">
        <v>6000000</v>
      </c>
      <c r="F11" s="45">
        <v>100000000</v>
      </c>
    </row>
    <row r="12" spans="1:6" ht="30" x14ac:dyDescent="0.25">
      <c r="A12" s="44"/>
      <c r="B12" s="43"/>
      <c r="C12" s="44" t="s">
        <v>844</v>
      </c>
      <c r="D12" s="45">
        <v>10000000</v>
      </c>
      <c r="E12" s="45">
        <v>8990100.7599999998</v>
      </c>
      <c r="F12" s="45">
        <v>30000000</v>
      </c>
    </row>
    <row r="13" spans="1:6" x14ac:dyDescent="0.25">
      <c r="A13" s="44"/>
      <c r="B13" s="43"/>
      <c r="C13" s="44" t="s">
        <v>845</v>
      </c>
      <c r="D13" s="45">
        <v>80000000</v>
      </c>
      <c r="E13" s="45">
        <v>13753854.300000001</v>
      </c>
      <c r="F13" s="45">
        <v>168000000</v>
      </c>
    </row>
    <row r="14" spans="1:6" ht="45" x14ac:dyDescent="0.25">
      <c r="A14" s="44"/>
      <c r="B14" s="43"/>
      <c r="C14" s="44" t="s">
        <v>932</v>
      </c>
      <c r="D14" s="45">
        <v>80000000</v>
      </c>
      <c r="E14" s="45">
        <v>17250575.399999999</v>
      </c>
      <c r="F14" s="45">
        <v>150686185.16999999</v>
      </c>
    </row>
    <row r="15" spans="1:6" ht="30" x14ac:dyDescent="0.25">
      <c r="A15" s="44"/>
      <c r="B15" s="43"/>
      <c r="C15" s="44" t="s">
        <v>846</v>
      </c>
      <c r="D15" s="45">
        <v>20000000</v>
      </c>
      <c r="E15" s="45">
        <v>17910200</v>
      </c>
      <c r="F15" s="45">
        <v>30000000</v>
      </c>
    </row>
    <row r="16" spans="1:6" ht="30" x14ac:dyDescent="0.25">
      <c r="A16" s="44"/>
      <c r="B16" s="43"/>
      <c r="C16" s="44" t="s">
        <v>847</v>
      </c>
      <c r="D16" s="45">
        <v>60000000</v>
      </c>
      <c r="E16" s="45">
        <v>40691200.409999996</v>
      </c>
      <c r="F16" s="45">
        <v>40000000</v>
      </c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2">SUM(E18:E27)</f>
        <v>0</v>
      </c>
      <c r="F17" s="11">
        <f t="shared" si="2"/>
        <v>0</v>
      </c>
    </row>
    <row r="18" spans="1:6" hidden="1" x14ac:dyDescent="0.25">
      <c r="A18" s="42" t="s">
        <v>606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4"/>
      <c r="D19" s="45"/>
      <c r="E19" s="45"/>
      <c r="F19" s="45"/>
    </row>
    <row r="20" spans="1:6" hidden="1" x14ac:dyDescent="0.25">
      <c r="A20" s="46"/>
      <c r="B20" s="47"/>
      <c r="C20" s="44"/>
      <c r="D20" s="45"/>
      <c r="E20" s="45"/>
      <c r="F20" s="45"/>
    </row>
    <row r="21" spans="1:6" hidden="1" x14ac:dyDescent="0.25">
      <c r="A21" s="46"/>
      <c r="B21" s="47"/>
      <c r="C21" s="44"/>
      <c r="D21" s="45"/>
      <c r="E21" s="45"/>
      <c r="F21" s="45"/>
    </row>
    <row r="22" spans="1:6" hidden="1" x14ac:dyDescent="0.25">
      <c r="A22" s="46"/>
      <c r="B22" s="47"/>
      <c r="C22" s="44"/>
      <c r="D22" s="45"/>
      <c r="E22" s="45"/>
      <c r="F22" s="45"/>
    </row>
    <row r="23" spans="1:6" hidden="1" x14ac:dyDescent="0.25">
      <c r="A23" s="46"/>
      <c r="B23" s="47"/>
      <c r="C23" s="44"/>
      <c r="D23" s="45"/>
      <c r="E23" s="45"/>
      <c r="F23" s="45"/>
    </row>
    <row r="24" spans="1:6" hidden="1" x14ac:dyDescent="0.25">
      <c r="A24" s="46"/>
      <c r="B24" s="47"/>
      <c r="C24" s="44"/>
      <c r="D24" s="45"/>
      <c r="E24" s="45"/>
      <c r="F24" s="45"/>
    </row>
    <row r="25" spans="1:6" hidden="1" x14ac:dyDescent="0.25">
      <c r="A25" s="46"/>
      <c r="B25" s="47"/>
      <c r="C25" s="44"/>
      <c r="D25" s="45"/>
      <c r="E25" s="45"/>
      <c r="F25" s="45"/>
    </row>
    <row r="26" spans="1:6" hidden="1" x14ac:dyDescent="0.25">
      <c r="A26" s="46"/>
      <c r="B26" s="47"/>
      <c r="C26" s="44"/>
      <c r="D26" s="45"/>
      <c r="E26" s="45"/>
      <c r="F26" s="45"/>
    </row>
    <row r="27" spans="1:6" hidden="1" x14ac:dyDescent="0.25">
      <c r="A27" s="46"/>
      <c r="B27" s="47"/>
      <c r="C27" s="44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 t="s">
        <v>685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 t="s">
        <v>686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687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688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689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6000000</v>
      </c>
      <c r="E40" s="11">
        <f t="shared" ref="E40:F40" si="5">SUM(E41:E48)</f>
        <v>4500000</v>
      </c>
      <c r="F40" s="11">
        <f t="shared" si="5"/>
        <v>2000000</v>
      </c>
    </row>
    <row r="41" spans="1:6" x14ac:dyDescent="0.25">
      <c r="A41" s="42" t="s">
        <v>690</v>
      </c>
      <c r="B41" s="43">
        <v>32010501</v>
      </c>
      <c r="C41" s="44" t="s">
        <v>848</v>
      </c>
      <c r="D41" s="45">
        <v>3000000</v>
      </c>
      <c r="E41" s="45">
        <v>2000000</v>
      </c>
      <c r="F41" s="45">
        <v>1000000</v>
      </c>
    </row>
    <row r="42" spans="1:6" ht="30" x14ac:dyDescent="0.25">
      <c r="A42" s="42" t="s">
        <v>691</v>
      </c>
      <c r="B42" s="43">
        <v>32010501</v>
      </c>
      <c r="C42" s="44" t="s">
        <v>849</v>
      </c>
      <c r="D42" s="45">
        <v>3000000</v>
      </c>
      <c r="E42" s="45">
        <v>2500000</v>
      </c>
      <c r="F42" s="45">
        <v>1000000</v>
      </c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 t="s">
        <v>691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684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0</v>
      </c>
    </row>
    <row r="57" spans="1:6" hidden="1" x14ac:dyDescent="0.25">
      <c r="A57" s="42" t="s">
        <v>692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693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694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695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696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697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698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hidden="1" x14ac:dyDescent="0.25">
      <c r="A76" s="42" t="s">
        <v>699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700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701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702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ngO2eiPNKY8AKwqtOo/qblJyzCVnTfLRD7rUwZEkoMAkn3IMarQzMOjxNr7ojD5n2stCCcp7/9LZ6DIXaDyZg==" saltValue="W1n8cdO83sBV2Cl490S72Q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2"/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2" spans="1:5" x14ac:dyDescent="0.25">
      <c r="A2" s="74" t="s">
        <v>522</v>
      </c>
      <c r="B2" s="74"/>
      <c r="C2" s="74"/>
      <c r="D2" s="74"/>
      <c r="E2" s="74"/>
    </row>
    <row r="3" spans="1:5" ht="26.7" customHeight="1" x14ac:dyDescent="0.25">
      <c r="A3" s="76" t="s">
        <v>884</v>
      </c>
      <c r="B3" s="76"/>
      <c r="C3" s="76"/>
      <c r="D3" s="76"/>
      <c r="E3" s="76"/>
    </row>
    <row r="4" spans="1:5" x14ac:dyDescent="0.25">
      <c r="A4" s="75" t="s">
        <v>750</v>
      </c>
      <c r="B4" s="75"/>
      <c r="C4" s="75"/>
      <c r="D4" s="75"/>
      <c r="E4" s="75"/>
    </row>
    <row r="6" spans="1:5" ht="49.2" customHeight="1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3">
        <v>21</v>
      </c>
      <c r="B7" s="3" t="s">
        <v>4</v>
      </c>
      <c r="C7" s="12">
        <f>C8+C13+C20</f>
        <v>309510298</v>
      </c>
      <c r="D7" s="12">
        <f t="shared" ref="D7:E7" si="0">D8+D13+D20</f>
        <v>306926558</v>
      </c>
      <c r="E7" s="12">
        <f t="shared" si="0"/>
        <v>311319193</v>
      </c>
    </row>
    <row r="8" spans="1:5" s="1" customFormat="1" x14ac:dyDescent="0.25">
      <c r="A8" s="3">
        <v>2101</v>
      </c>
      <c r="B8" s="3" t="s">
        <v>5</v>
      </c>
      <c r="C8" s="12">
        <f>C9</f>
        <v>309510298</v>
      </c>
      <c r="D8" s="12">
        <f t="shared" ref="D8:E8" si="1">D9</f>
        <v>306926558</v>
      </c>
      <c r="E8" s="12">
        <f t="shared" si="1"/>
        <v>311319193</v>
      </c>
    </row>
    <row r="9" spans="1:5" s="1" customFormat="1" x14ac:dyDescent="0.25">
      <c r="A9" s="3">
        <v>210101</v>
      </c>
      <c r="B9" s="3" t="s">
        <v>6</v>
      </c>
      <c r="C9" s="12">
        <f>SUM(C10:C12)</f>
        <v>309510298</v>
      </c>
      <c r="D9" s="12">
        <f t="shared" ref="D9:E9" si="2">SUM(D10:D12)</f>
        <v>306926558</v>
      </c>
      <c r="E9" s="12">
        <f t="shared" si="2"/>
        <v>311319193</v>
      </c>
    </row>
    <row r="10" spans="1:5" x14ac:dyDescent="0.25">
      <c r="A10" s="59">
        <v>21010101</v>
      </c>
      <c r="B10" s="48" t="s">
        <v>5</v>
      </c>
      <c r="C10" s="41">
        <v>309510298</v>
      </c>
      <c r="D10" s="41">
        <v>306926558</v>
      </c>
      <c r="E10" s="41">
        <v>311319193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pgTBbet148g4yB+Wi8bk3xkiOliNXiBUWK4bP6TbxOQhW3GfrbY1OEw+PXAKrZIUL/0Kqsh+CijqIJ+qCXa6SQ==" saltValue="4Wjj0v2MTK9lY2aemPadzg==" spinCount="100000" sheet="1" objects="1" scenarios="1" formatColumns="0" formatRows="0" selectLockedCells="1"/>
  <mergeCells count="3">
    <mergeCell ref="A2:E2"/>
    <mergeCell ref="A3:E3"/>
    <mergeCell ref="A4:E4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3">
    <pageSetUpPr fitToPage="1"/>
  </sheetPr>
  <dimension ref="A1:E300"/>
  <sheetViews>
    <sheetView view="pageBreakPreview" topLeftCell="A14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3" spans="1:5" x14ac:dyDescent="0.25">
      <c r="A3" s="74" t="s">
        <v>523</v>
      </c>
      <c r="B3" s="74"/>
      <c r="C3" s="74"/>
      <c r="D3" s="74"/>
      <c r="E3" s="74"/>
    </row>
    <row r="4" spans="1:5" ht="28.95" customHeight="1" x14ac:dyDescent="0.25">
      <c r="A4" s="76" t="s">
        <v>883</v>
      </c>
      <c r="B4" s="76"/>
      <c r="C4" s="76"/>
      <c r="D4" s="76"/>
      <c r="E4" s="76"/>
    </row>
    <row r="5" spans="1:5" x14ac:dyDescent="0.25">
      <c r="A5" s="75" t="s">
        <v>750</v>
      </c>
      <c r="B5" s="75"/>
      <c r="C5" s="75"/>
      <c r="D5" s="75"/>
      <c r="E5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4">
        <v>2</v>
      </c>
      <c r="B7" s="5" t="s">
        <v>20</v>
      </c>
      <c r="C7" s="12">
        <f>C8+C84+C88+C93</f>
        <v>73200000</v>
      </c>
      <c r="D7" s="12">
        <f t="shared" ref="D7:E7" si="0">D8+D84+D88+D93</f>
        <v>32353000</v>
      </c>
      <c r="E7" s="12">
        <f t="shared" si="0"/>
        <v>54500000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33200000</v>
      </c>
      <c r="D8" s="12">
        <f t="shared" ref="D8:E8" si="1">D9+D14+D22+D36+D45+D48+D54+D63+D67+D70</f>
        <v>13053000</v>
      </c>
      <c r="E8" s="12">
        <f t="shared" si="1"/>
        <v>16500000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3500000</v>
      </c>
      <c r="D9" s="12">
        <f t="shared" ref="D9:E9" si="2">SUM(D10:D13)</f>
        <v>1350000</v>
      </c>
      <c r="E9" s="12">
        <f t="shared" si="2"/>
        <v>1000000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3500000</v>
      </c>
      <c r="D11" s="41">
        <v>1350000</v>
      </c>
      <c r="E11" s="41">
        <v>1000000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</v>
      </c>
      <c r="D22" s="12">
        <f t="shared" ref="D22:E22" si="3">SUM(D23:D35)</f>
        <v>0</v>
      </c>
      <c r="E22" s="12">
        <f t="shared" si="3"/>
        <v>0</v>
      </c>
    </row>
    <row r="23" spans="1:5" x14ac:dyDescent="0.25">
      <c r="A23" s="43">
        <v>22020301</v>
      </c>
      <c r="B23" s="44" t="s">
        <v>36</v>
      </c>
      <c r="C23" s="41">
        <v>500000</v>
      </c>
      <c r="D23" s="41">
        <v>0</v>
      </c>
      <c r="E23" s="41">
        <v>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4000000</v>
      </c>
      <c r="D36" s="12">
        <f t="shared" ref="D36:E36" si="4">SUM(D37:D44)</f>
        <v>3050000</v>
      </c>
      <c r="E36" s="12">
        <f t="shared" si="4"/>
        <v>1000000</v>
      </c>
    </row>
    <row r="37" spans="1:5" x14ac:dyDescent="0.25">
      <c r="A37" s="43">
        <v>22020401</v>
      </c>
      <c r="B37" s="44" t="s">
        <v>50</v>
      </c>
      <c r="C37" s="41">
        <v>3500000</v>
      </c>
      <c r="D37" s="41">
        <v>3050000</v>
      </c>
      <c r="E37" s="41">
        <v>1000000</v>
      </c>
    </row>
    <row r="38" spans="1:5" x14ac:dyDescent="0.25">
      <c r="A38" s="43">
        <v>22020402</v>
      </c>
      <c r="B38" s="44" t="s">
        <v>51</v>
      </c>
      <c r="C38" s="41">
        <v>500000</v>
      </c>
      <c r="D38" s="41">
        <v>0</v>
      </c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12700000</v>
      </c>
      <c r="D54" s="12">
        <f t="shared" ref="D54:E54" si="7">SUM(D55:D62)</f>
        <v>0</v>
      </c>
      <c r="E54" s="12">
        <f t="shared" si="7"/>
        <v>5000000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x14ac:dyDescent="0.25">
      <c r="A59" s="43">
        <v>22020708</v>
      </c>
      <c r="B59" s="44" t="s">
        <v>72</v>
      </c>
      <c r="C59" s="41">
        <v>12700000</v>
      </c>
      <c r="D59" s="41">
        <v>0</v>
      </c>
      <c r="E59" s="41">
        <v>5000000</v>
      </c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12500000</v>
      </c>
      <c r="D70" s="12">
        <f t="shared" ref="D70:E70" si="10">SUM(D71:D83)</f>
        <v>8653000</v>
      </c>
      <c r="E70" s="12">
        <f t="shared" si="10"/>
        <v>9500000</v>
      </c>
    </row>
    <row r="71" spans="1:5" x14ac:dyDescent="0.25">
      <c r="A71" s="43">
        <v>22021001</v>
      </c>
      <c r="B71" s="44" t="s">
        <v>84</v>
      </c>
      <c r="C71" s="41">
        <v>1000000</v>
      </c>
      <c r="D71" s="41">
        <v>0</v>
      </c>
      <c r="E71" s="41">
        <v>0</v>
      </c>
    </row>
    <row r="72" spans="1:5" x14ac:dyDescent="0.25">
      <c r="A72" s="43">
        <v>22021002</v>
      </c>
      <c r="B72" s="44" t="s">
        <v>85</v>
      </c>
      <c r="C72" s="41">
        <v>500000</v>
      </c>
      <c r="D72" s="41">
        <v>0</v>
      </c>
      <c r="E72" s="41">
        <v>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11000000</v>
      </c>
      <c r="D76" s="41">
        <v>8653000</v>
      </c>
      <c r="E76" s="41">
        <v>9500000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40000000</v>
      </c>
      <c r="D93" s="12">
        <f t="shared" ref="D93:E93" si="14">D94+D96</f>
        <v>19300000</v>
      </c>
      <c r="E93" s="12">
        <f t="shared" si="14"/>
        <v>38000000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SUM(C97:C102)</f>
        <v>40000000</v>
      </c>
      <c r="D96" s="12">
        <f t="shared" ref="D96:E96" si="16">SUM(D97:D102)</f>
        <v>19300000</v>
      </c>
      <c r="E96" s="12">
        <f t="shared" si="16"/>
        <v>38000000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7">
        <v>2200100</v>
      </c>
      <c r="B98" s="46" t="s">
        <v>805</v>
      </c>
      <c r="C98" s="41"/>
      <c r="D98" s="41"/>
      <c r="E98" s="41"/>
    </row>
    <row r="99" spans="1:5" ht="30" x14ac:dyDescent="0.25">
      <c r="A99" s="43">
        <v>22070102</v>
      </c>
      <c r="B99" s="44" t="s">
        <v>802</v>
      </c>
      <c r="C99" s="41">
        <v>20000000</v>
      </c>
      <c r="D99" s="41">
        <v>0</v>
      </c>
      <c r="E99" s="41">
        <v>12000000</v>
      </c>
    </row>
    <row r="100" spans="1:5" hidden="1" x14ac:dyDescent="0.25">
      <c r="A100" s="47">
        <v>22080100</v>
      </c>
      <c r="B100" s="46" t="s">
        <v>804</v>
      </c>
      <c r="C100" s="41"/>
      <c r="D100" s="41"/>
      <c r="E100" s="41"/>
    </row>
    <row r="101" spans="1:5" x14ac:dyDescent="0.25">
      <c r="A101" s="43">
        <v>22080101</v>
      </c>
      <c r="B101" s="44" t="s">
        <v>803</v>
      </c>
      <c r="C101" s="41">
        <v>18000000</v>
      </c>
      <c r="D101" s="41">
        <v>18000000</v>
      </c>
      <c r="E101" s="41">
        <v>24000000</v>
      </c>
    </row>
    <row r="102" spans="1:5" x14ac:dyDescent="0.25">
      <c r="A102" s="48">
        <v>22070102</v>
      </c>
      <c r="B102" s="48" t="s">
        <v>850</v>
      </c>
      <c r="C102" s="41">
        <v>2000000</v>
      </c>
      <c r="D102" s="41">
        <v>1300000</v>
      </c>
      <c r="E102" s="41">
        <v>2000000</v>
      </c>
    </row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7o0KJ6e8fXhLDjo1oglxQkjibSWDaoJXeGzVKIo0ec//nOLwywJ94wie3JLXtzPiT3t1iO3VXY1xjBfZElBP0g==" saltValue="A9Qm9jaVBx2SRlux6tGxAw==" spinCount="100000" sheet="1" objects="1" scenarios="1" formatColumns="0" formatRows="0" selectLockedCells="1"/>
  <mergeCells count="3">
    <mergeCell ref="A3:E3"/>
    <mergeCell ref="A4:E4"/>
    <mergeCell ref="A5:E5"/>
  </mergeCells>
  <pageMargins left="0.39370078740157483" right="0.39370078740157483" top="0.74803149606299213" bottom="0.74803149606299213" header="0.31496062992125984" footer="0.31496062992125984"/>
  <pageSetup scale="83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4"/>
  <dimension ref="A1:F300"/>
  <sheetViews>
    <sheetView view="pageBreakPreview" zoomScale="80" zoomScaleNormal="120" zoomScaleSheetLayoutView="80" workbookViewId="0">
      <selection activeCell="A82" activeCellId="9" sqref="F2 A8:XFD8 A24:XFD24 A35:XFD35 A43:XFD44 A47:XFD47 A57:XFD57 A63:XFD71 A75:XFD79 A82:XFD84"/>
    </sheetView>
  </sheetViews>
  <sheetFormatPr defaultColWidth="8.6640625" defaultRowHeight="15" x14ac:dyDescent="0.25"/>
  <cols>
    <col min="1" max="1" width="22.33203125" style="49" bestFit="1" customWidth="1"/>
    <col min="2" max="2" width="13.33203125" style="49" bestFit="1" customWidth="1"/>
    <col min="3" max="3" width="45.6640625" style="49" customWidth="1"/>
    <col min="4" max="6" width="25.44140625" style="49" bestFit="1" customWidth="1"/>
    <col min="7" max="16384" width="8.6640625" style="49"/>
  </cols>
  <sheetData>
    <row r="1" spans="1:6" x14ac:dyDescent="0.25">
      <c r="A1" s="74" t="s">
        <v>143</v>
      </c>
      <c r="B1" s="74"/>
      <c r="C1" s="74"/>
      <c r="D1" s="74"/>
      <c r="E1" s="74"/>
    </row>
    <row r="2" spans="1:6" hidden="1" x14ac:dyDescent="0.25">
      <c r="A2" s="75" t="s">
        <v>882</v>
      </c>
      <c r="B2" s="75"/>
      <c r="C2" s="75"/>
      <c r="D2" s="75"/>
      <c r="E2" s="75"/>
    </row>
    <row r="3" spans="1:6" x14ac:dyDescent="0.25">
      <c r="A3" s="75" t="s">
        <v>750</v>
      </c>
      <c r="B3" s="75"/>
      <c r="C3" s="75"/>
      <c r="D3" s="75"/>
      <c r="E3" s="75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590</v>
      </c>
      <c r="E5" s="50" t="s">
        <v>591</v>
      </c>
      <c r="F5" s="50" t="s">
        <v>592</v>
      </c>
    </row>
    <row r="6" spans="1:6" s="1" customFormat="1" x14ac:dyDescent="0.25">
      <c r="A6" s="8" t="s">
        <v>607</v>
      </c>
      <c r="B6" s="4">
        <v>3</v>
      </c>
      <c r="C6" s="5" t="s">
        <v>113</v>
      </c>
      <c r="D6" s="11">
        <f>D7+D23+D34+D40+D46+D55+D62+D74+D81+D87</f>
        <v>562175593</v>
      </c>
      <c r="E6" s="11">
        <f>E7+E23+E34+E40+E46+E55+E62+E74+E81+E87</f>
        <v>366720297</v>
      </c>
      <c r="F6" s="11">
        <f>F7+F23+F34+F40+F46+F55+F62+F74+F81+F87</f>
        <v>207208565.66999999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SUM(D8:D22)</f>
        <v>525635593</v>
      </c>
      <c r="E7" s="11">
        <f>SUM(E8:E22)</f>
        <v>366720297</v>
      </c>
      <c r="F7" s="11">
        <f>SUM(F8:F22)</f>
        <v>192332728</v>
      </c>
    </row>
    <row r="8" spans="1:6" hidden="1" x14ac:dyDescent="0.25">
      <c r="A8" s="42" t="s">
        <v>608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4"/>
      <c r="B9" s="43">
        <v>32010101</v>
      </c>
      <c r="C9" s="44" t="s">
        <v>851</v>
      </c>
      <c r="D9" s="45">
        <v>233230000</v>
      </c>
      <c r="E9" s="45">
        <v>126110000</v>
      </c>
      <c r="F9" s="45">
        <v>18000000</v>
      </c>
    </row>
    <row r="10" spans="1:6" x14ac:dyDescent="0.25">
      <c r="A10" s="44"/>
      <c r="B10" s="43"/>
      <c r="C10" s="44" t="s">
        <v>852</v>
      </c>
      <c r="D10" s="45" t="s">
        <v>853</v>
      </c>
      <c r="E10" s="45" t="s">
        <v>853</v>
      </c>
      <c r="F10" s="45">
        <v>17000000</v>
      </c>
    </row>
    <row r="11" spans="1:6" ht="25.5" customHeight="1" x14ac:dyDescent="0.25">
      <c r="A11" s="44"/>
      <c r="B11" s="43"/>
      <c r="C11" s="44" t="s">
        <v>854</v>
      </c>
      <c r="D11" s="45" t="s">
        <v>853</v>
      </c>
      <c r="E11" s="45" t="s">
        <v>853</v>
      </c>
      <c r="F11" s="45">
        <v>18000000</v>
      </c>
    </row>
    <row r="12" spans="1:6" x14ac:dyDescent="0.25">
      <c r="A12" s="44"/>
      <c r="B12" s="43"/>
      <c r="C12" s="44" t="s">
        <v>855</v>
      </c>
      <c r="D12" s="45" t="s">
        <v>853</v>
      </c>
      <c r="E12" s="45" t="s">
        <v>853</v>
      </c>
      <c r="F12" s="45">
        <v>15000000</v>
      </c>
    </row>
    <row r="13" spans="1:6" x14ac:dyDescent="0.25">
      <c r="A13" s="44"/>
      <c r="B13" s="43"/>
      <c r="C13" s="44" t="s">
        <v>931</v>
      </c>
      <c r="D13" s="45" t="s">
        <v>853</v>
      </c>
      <c r="E13" s="45" t="s">
        <v>853</v>
      </c>
      <c r="F13" s="45">
        <v>17000000</v>
      </c>
    </row>
    <row r="14" spans="1:6" x14ac:dyDescent="0.25">
      <c r="A14" s="44"/>
      <c r="B14" s="43"/>
      <c r="C14" s="44" t="s">
        <v>856</v>
      </c>
      <c r="D14" s="45">
        <v>50000000</v>
      </c>
      <c r="E14" s="45">
        <v>2832033</v>
      </c>
      <c r="F14" s="45">
        <v>16000000</v>
      </c>
    </row>
    <row r="15" spans="1:6" ht="30" x14ac:dyDescent="0.25">
      <c r="A15" s="44"/>
      <c r="B15" s="43"/>
      <c r="C15" s="44" t="s">
        <v>857</v>
      </c>
      <c r="D15" s="45">
        <v>31889927</v>
      </c>
      <c r="E15" s="45">
        <v>31889927</v>
      </c>
      <c r="F15" s="45">
        <v>14000000</v>
      </c>
    </row>
    <row r="16" spans="1:6" x14ac:dyDescent="0.25">
      <c r="A16" s="44"/>
      <c r="B16" s="43"/>
      <c r="C16" s="44" t="s">
        <v>858</v>
      </c>
      <c r="D16" s="45">
        <v>85888337</v>
      </c>
      <c r="E16" s="45">
        <v>85888337</v>
      </c>
      <c r="F16" s="45">
        <v>14000000</v>
      </c>
    </row>
    <row r="17" spans="1:6" x14ac:dyDescent="0.25">
      <c r="A17" s="44"/>
      <c r="B17" s="43"/>
      <c r="C17" s="44" t="s">
        <v>859</v>
      </c>
      <c r="D17" s="45">
        <v>124627329</v>
      </c>
      <c r="E17" s="45">
        <v>120000000</v>
      </c>
      <c r="F17" s="45">
        <v>13000000</v>
      </c>
    </row>
    <row r="18" spans="1:6" x14ac:dyDescent="0.25">
      <c r="A18" s="44"/>
      <c r="B18" s="43"/>
      <c r="C18" s="44" t="s">
        <v>860</v>
      </c>
      <c r="D18" s="45">
        <v>0</v>
      </c>
      <c r="E18" s="45">
        <v>0</v>
      </c>
      <c r="F18" s="45">
        <v>13000000</v>
      </c>
    </row>
    <row r="19" spans="1:6" x14ac:dyDescent="0.25">
      <c r="A19" s="44"/>
      <c r="B19" s="43"/>
      <c r="C19" s="44" t="s">
        <v>861</v>
      </c>
      <c r="D19" s="45">
        <v>0</v>
      </c>
      <c r="E19" s="45">
        <v>0</v>
      </c>
      <c r="F19" s="45">
        <v>13000000</v>
      </c>
    </row>
    <row r="20" spans="1:6" x14ac:dyDescent="0.25">
      <c r="A20" s="44"/>
      <c r="B20" s="43"/>
      <c r="C20" s="44" t="s">
        <v>862</v>
      </c>
      <c r="D20" s="45"/>
      <c r="E20" s="45"/>
      <c r="F20" s="45">
        <v>12000000</v>
      </c>
    </row>
    <row r="21" spans="1:6" x14ac:dyDescent="0.25">
      <c r="A21" s="44"/>
      <c r="B21" s="43"/>
      <c r="C21" s="44" t="s">
        <v>863</v>
      </c>
      <c r="D21" s="45"/>
      <c r="E21" s="45"/>
      <c r="F21" s="45">
        <v>12332728</v>
      </c>
    </row>
    <row r="22" spans="1:6" hidden="1" x14ac:dyDescent="0.25">
      <c r="A22" s="44"/>
      <c r="B22" s="43"/>
      <c r="C22" s="44"/>
      <c r="D22" s="45"/>
      <c r="E22" s="45"/>
      <c r="F22" s="45"/>
    </row>
    <row r="23" spans="1:6" s="1" customFormat="1" x14ac:dyDescent="0.25">
      <c r="A23" s="5"/>
      <c r="B23" s="4">
        <v>32010200</v>
      </c>
      <c r="C23" s="5" t="s">
        <v>116</v>
      </c>
      <c r="D23" s="11">
        <f>SUM(D24:D33)</f>
        <v>0</v>
      </c>
      <c r="E23" s="11">
        <f t="shared" ref="E23:F23" si="0">SUM(E24:E33)</f>
        <v>0</v>
      </c>
      <c r="F23" s="11">
        <f t="shared" si="0"/>
        <v>0</v>
      </c>
    </row>
    <row r="24" spans="1:6" hidden="1" x14ac:dyDescent="0.25">
      <c r="A24" s="42" t="s">
        <v>609</v>
      </c>
      <c r="B24" s="43">
        <v>32010202</v>
      </c>
      <c r="C24" s="44" t="s">
        <v>117</v>
      </c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hidden="1" x14ac:dyDescent="0.25">
      <c r="A30" s="46"/>
      <c r="B30" s="47"/>
      <c r="C30" s="46"/>
      <c r="D30" s="45"/>
      <c r="E30" s="45"/>
      <c r="F30" s="45"/>
    </row>
    <row r="31" spans="1:6" hidden="1" x14ac:dyDescent="0.25">
      <c r="A31" s="46"/>
      <c r="B31" s="47"/>
      <c r="C31" s="46"/>
      <c r="D31" s="45"/>
      <c r="E31" s="45"/>
      <c r="F31" s="45"/>
    </row>
    <row r="32" spans="1:6" hidden="1" x14ac:dyDescent="0.25">
      <c r="A32" s="46"/>
      <c r="B32" s="47"/>
      <c r="C32" s="46"/>
      <c r="D32" s="45"/>
      <c r="E32" s="45"/>
      <c r="F32" s="45"/>
    </row>
    <row r="33" spans="1:6" hidden="1" x14ac:dyDescent="0.25">
      <c r="A33" s="46"/>
      <c r="B33" s="47"/>
      <c r="C33" s="46"/>
      <c r="D33" s="45"/>
      <c r="E33" s="45"/>
      <c r="F33" s="45"/>
    </row>
    <row r="34" spans="1:6" s="1" customFormat="1" x14ac:dyDescent="0.25">
      <c r="A34" s="5"/>
      <c r="B34" s="4">
        <v>320103</v>
      </c>
      <c r="C34" s="5" t="s">
        <v>118</v>
      </c>
      <c r="D34" s="11">
        <f>SUM(D35:D39)</f>
        <v>0</v>
      </c>
      <c r="E34" s="11">
        <f t="shared" ref="E34:F34" si="1">SUM(E35:E39)</f>
        <v>0</v>
      </c>
      <c r="F34" s="11">
        <f t="shared" si="1"/>
        <v>0</v>
      </c>
    </row>
    <row r="35" spans="1:6" hidden="1" x14ac:dyDescent="0.25">
      <c r="A35" s="42" t="s">
        <v>706</v>
      </c>
      <c r="B35" s="43">
        <v>32010301</v>
      </c>
      <c r="C35" s="44" t="s">
        <v>119</v>
      </c>
      <c r="D35" s="45"/>
      <c r="E35" s="45"/>
      <c r="F35" s="45"/>
    </row>
    <row r="36" spans="1:6" hidden="1" x14ac:dyDescent="0.25">
      <c r="A36" s="44"/>
      <c r="B36" s="43"/>
      <c r="C36" s="44"/>
      <c r="D36" s="45"/>
      <c r="E36" s="45"/>
      <c r="F36" s="45"/>
    </row>
    <row r="37" spans="1:6" hidden="1" x14ac:dyDescent="0.25">
      <c r="A37" s="44"/>
      <c r="B37" s="43"/>
      <c r="C37" s="44"/>
      <c r="D37" s="45"/>
      <c r="E37" s="45"/>
      <c r="F37" s="45"/>
    </row>
    <row r="38" spans="1:6" hidden="1" x14ac:dyDescent="0.25">
      <c r="A38" s="44"/>
      <c r="B38" s="43"/>
      <c r="C38" s="44"/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32010400</v>
      </c>
      <c r="C40" s="5" t="s">
        <v>120</v>
      </c>
      <c r="D40" s="11">
        <f>SUM(D41:D45)</f>
        <v>33540000</v>
      </c>
      <c r="E40" s="11">
        <f t="shared" ref="E40:F40" si="2">SUM(E41:E45)</f>
        <v>0</v>
      </c>
      <c r="F40" s="11">
        <f t="shared" si="2"/>
        <v>14875837.67</v>
      </c>
    </row>
    <row r="41" spans="1:6" x14ac:dyDescent="0.25">
      <c r="A41" s="42" t="s">
        <v>707</v>
      </c>
      <c r="B41" s="43">
        <v>32010405</v>
      </c>
      <c r="C41" s="44" t="s">
        <v>121</v>
      </c>
      <c r="D41" s="45">
        <v>16770000</v>
      </c>
      <c r="E41" s="45"/>
      <c r="F41" s="45">
        <v>5000000</v>
      </c>
    </row>
    <row r="42" spans="1:6" x14ac:dyDescent="0.25">
      <c r="A42" s="42" t="s">
        <v>708</v>
      </c>
      <c r="B42" s="43">
        <v>32010406</v>
      </c>
      <c r="C42" s="44" t="s">
        <v>122</v>
      </c>
      <c r="D42" s="45">
        <v>16770000</v>
      </c>
      <c r="E42" s="45">
        <v>0</v>
      </c>
      <c r="F42" s="45">
        <v>9875837.6699999999</v>
      </c>
    </row>
    <row r="43" spans="1:6" hidden="1" x14ac:dyDescent="0.25">
      <c r="A43" s="42" t="s">
        <v>709</v>
      </c>
      <c r="B43" s="43">
        <v>32010407</v>
      </c>
      <c r="C43" s="44" t="s">
        <v>123</v>
      </c>
      <c r="D43" s="45"/>
      <c r="E43" s="45"/>
      <c r="F43" s="45"/>
    </row>
    <row r="44" spans="1:6" hidden="1" x14ac:dyDescent="0.25">
      <c r="A44" s="42" t="s">
        <v>710</v>
      </c>
      <c r="B44" s="43">
        <v>32010408</v>
      </c>
      <c r="C44" s="44" t="s">
        <v>124</v>
      </c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s="1" customFormat="1" x14ac:dyDescent="0.25">
      <c r="A46" s="5"/>
      <c r="B46" s="4">
        <v>320105</v>
      </c>
      <c r="C46" s="5" t="s">
        <v>125</v>
      </c>
      <c r="D46" s="11">
        <f>SUM(D47:D54)</f>
        <v>0</v>
      </c>
      <c r="E46" s="11">
        <f t="shared" ref="E46:F46" si="3">SUM(E47:E54)</f>
        <v>0</v>
      </c>
      <c r="F46" s="11">
        <f t="shared" si="3"/>
        <v>0</v>
      </c>
    </row>
    <row r="47" spans="1:6" hidden="1" x14ac:dyDescent="0.25">
      <c r="A47" s="42" t="s">
        <v>711</v>
      </c>
      <c r="B47" s="43">
        <v>32010501</v>
      </c>
      <c r="C47" s="44" t="s">
        <v>126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4"/>
      <c r="B49" s="43"/>
      <c r="C49" s="44"/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6"/>
      <c r="B52" s="47"/>
      <c r="C52" s="46"/>
      <c r="D52" s="45"/>
      <c r="E52" s="45"/>
      <c r="F52" s="45"/>
    </row>
    <row r="53" spans="1:6" hidden="1" x14ac:dyDescent="0.25">
      <c r="A53" s="46"/>
      <c r="B53" s="47"/>
      <c r="C53" s="46"/>
      <c r="D53" s="45"/>
      <c r="E53" s="45"/>
      <c r="F53" s="45"/>
    </row>
    <row r="54" spans="1:6" hidden="1" x14ac:dyDescent="0.25">
      <c r="A54" s="46"/>
      <c r="B54" s="47"/>
      <c r="C54" s="46"/>
      <c r="D54" s="45"/>
      <c r="E54" s="45"/>
      <c r="F54" s="45"/>
    </row>
    <row r="55" spans="1:6" s="1" customFormat="1" x14ac:dyDescent="0.25">
      <c r="A55" s="5"/>
      <c r="B55" s="4">
        <v>320106</v>
      </c>
      <c r="C55" s="5" t="s">
        <v>127</v>
      </c>
      <c r="D55" s="11">
        <f>SUM(D56:D61)</f>
        <v>3000000</v>
      </c>
      <c r="E55" s="11">
        <f t="shared" ref="E55:F55" si="4">SUM(E56:E61)</f>
        <v>0</v>
      </c>
      <c r="F55" s="11">
        <f t="shared" si="4"/>
        <v>0</v>
      </c>
    </row>
    <row r="56" spans="1:6" x14ac:dyDescent="0.25">
      <c r="A56" s="42" t="s">
        <v>712</v>
      </c>
      <c r="B56" s="43">
        <v>32010601</v>
      </c>
      <c r="C56" s="44" t="s">
        <v>128</v>
      </c>
      <c r="D56" s="45">
        <v>3000000</v>
      </c>
      <c r="E56" s="45"/>
      <c r="F56" s="45"/>
    </row>
    <row r="57" spans="1:6" hidden="1" x14ac:dyDescent="0.25">
      <c r="A57" s="42" t="s">
        <v>703</v>
      </c>
      <c r="B57" s="43">
        <v>32010602</v>
      </c>
      <c r="C57" s="44" t="s">
        <v>129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s="1" customFormat="1" x14ac:dyDescent="0.25">
      <c r="A62" s="5"/>
      <c r="B62" s="4">
        <v>320109</v>
      </c>
      <c r="C62" s="5" t="s">
        <v>130</v>
      </c>
      <c r="D62" s="11">
        <f>SUM(D63:D73)</f>
        <v>0</v>
      </c>
      <c r="E62" s="11">
        <f>SUM(E63:E73)</f>
        <v>0</v>
      </c>
      <c r="F62" s="11">
        <f>SUM(F63:F73)</f>
        <v>0</v>
      </c>
    </row>
    <row r="63" spans="1:6" hidden="1" x14ac:dyDescent="0.25">
      <c r="A63" s="42" t="s">
        <v>713</v>
      </c>
      <c r="B63" s="43">
        <v>32010903</v>
      </c>
      <c r="C63" s="44" t="s">
        <v>131</v>
      </c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714</v>
      </c>
      <c r="B65" s="43">
        <v>32010904</v>
      </c>
      <c r="C65" s="44" t="s">
        <v>132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2" t="s">
        <v>715</v>
      </c>
      <c r="B67" s="43">
        <v>32010935</v>
      </c>
      <c r="C67" s="44" t="s">
        <v>133</v>
      </c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716</v>
      </c>
      <c r="B71" s="43">
        <v>32010936</v>
      </c>
      <c r="C71" s="44" t="s">
        <v>134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s="1" customFormat="1" x14ac:dyDescent="0.25">
      <c r="A74" s="5"/>
      <c r="B74" s="4">
        <v>320201</v>
      </c>
      <c r="C74" s="5" t="s">
        <v>146</v>
      </c>
      <c r="D74" s="11">
        <f>SUM(D75:D80)</f>
        <v>0</v>
      </c>
      <c r="E74" s="11">
        <f t="shared" ref="E74:F74" si="5">SUM(E75:E80)</f>
        <v>0</v>
      </c>
      <c r="F74" s="11">
        <f t="shared" si="5"/>
        <v>0</v>
      </c>
    </row>
    <row r="75" spans="1:6" hidden="1" x14ac:dyDescent="0.25">
      <c r="A75" s="42" t="s">
        <v>717</v>
      </c>
      <c r="B75" s="43">
        <v>32020101</v>
      </c>
      <c r="C75" s="44" t="s">
        <v>135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hidden="1" x14ac:dyDescent="0.25">
      <c r="A77" s="42" t="s">
        <v>718</v>
      </c>
      <c r="B77" s="43">
        <v>32020102</v>
      </c>
      <c r="C77" s="44" t="s">
        <v>136</v>
      </c>
      <c r="D77" s="45"/>
      <c r="E77" s="45"/>
      <c r="F77" s="45"/>
    </row>
    <row r="78" spans="1:6" hidden="1" x14ac:dyDescent="0.25">
      <c r="A78" s="44"/>
      <c r="B78" s="43"/>
      <c r="C78" s="44"/>
      <c r="D78" s="45"/>
      <c r="E78" s="45"/>
      <c r="F78" s="45"/>
    </row>
    <row r="79" spans="1:6" hidden="1" x14ac:dyDescent="0.25">
      <c r="A79" s="42" t="s">
        <v>719</v>
      </c>
      <c r="B79" s="43">
        <v>32020104</v>
      </c>
      <c r="C79" s="44" t="s">
        <v>137</v>
      </c>
      <c r="D79" s="45"/>
      <c r="E79" s="45"/>
      <c r="F79" s="45"/>
    </row>
    <row r="80" spans="1:6" hidden="1" x14ac:dyDescent="0.25">
      <c r="A80" s="44"/>
      <c r="B80" s="43"/>
      <c r="C80" s="44"/>
      <c r="D80" s="45"/>
      <c r="E80" s="45"/>
      <c r="F80" s="45"/>
    </row>
    <row r="81" spans="1:6" s="1" customFormat="1" x14ac:dyDescent="0.25">
      <c r="A81" s="5"/>
      <c r="B81" s="4">
        <v>320301</v>
      </c>
      <c r="C81" s="5" t="s">
        <v>138</v>
      </c>
      <c r="D81" s="11">
        <f>SUM(D82:D86)</f>
        <v>0</v>
      </c>
      <c r="E81" s="11">
        <f t="shared" ref="E81:F81" si="6">SUM(E82:E86)</f>
        <v>0</v>
      </c>
      <c r="F81" s="11">
        <f t="shared" si="6"/>
        <v>0</v>
      </c>
    </row>
    <row r="82" spans="1:6" hidden="1" x14ac:dyDescent="0.25">
      <c r="A82" s="42" t="s">
        <v>720</v>
      </c>
      <c r="B82" s="43">
        <v>32030101</v>
      </c>
      <c r="C82" s="44" t="s">
        <v>139</v>
      </c>
      <c r="D82" s="45"/>
      <c r="E82" s="45"/>
      <c r="F82" s="45"/>
    </row>
    <row r="83" spans="1:6" hidden="1" x14ac:dyDescent="0.25">
      <c r="A83" s="42" t="s">
        <v>721</v>
      </c>
      <c r="B83" s="43">
        <v>32030109</v>
      </c>
      <c r="C83" s="44" t="s">
        <v>140</v>
      </c>
      <c r="D83" s="45"/>
      <c r="E83" s="45"/>
      <c r="F83" s="45"/>
    </row>
    <row r="84" spans="1:6" hidden="1" x14ac:dyDescent="0.25">
      <c r="A84" s="42" t="s">
        <v>705</v>
      </c>
      <c r="B84" s="43">
        <v>32030110</v>
      </c>
      <c r="C84" s="44" t="s">
        <v>141</v>
      </c>
      <c r="D84" s="45"/>
      <c r="E84" s="45"/>
      <c r="F84" s="45"/>
    </row>
    <row r="85" spans="1:6" hidden="1" x14ac:dyDescent="0.25">
      <c r="A85" s="46"/>
      <c r="B85" s="47"/>
      <c r="C85" s="46"/>
      <c r="D85" s="45"/>
      <c r="E85" s="45"/>
      <c r="F85" s="45"/>
    </row>
    <row r="86" spans="1:6" hidden="1" x14ac:dyDescent="0.25">
      <c r="A86" s="46"/>
      <c r="B86" s="47"/>
      <c r="C86" s="46"/>
      <c r="D86" s="45"/>
      <c r="E86" s="45"/>
      <c r="F86" s="45"/>
    </row>
    <row r="87" spans="1:6" s="1" customFormat="1" x14ac:dyDescent="0.25">
      <c r="A87" s="5"/>
      <c r="B87" s="4">
        <v>32011000</v>
      </c>
      <c r="C87" s="5" t="s">
        <v>142</v>
      </c>
      <c r="D87" s="11">
        <f>SUM(D88:D89)</f>
        <v>0</v>
      </c>
      <c r="E87" s="11">
        <f>SUM(E88:E89)</f>
        <v>0</v>
      </c>
      <c r="F87" s="11">
        <f>SUM(F88:F89)</f>
        <v>0</v>
      </c>
    </row>
    <row r="88" spans="1:6" hidden="1" x14ac:dyDescent="0.25">
      <c r="A88" s="42" t="s">
        <v>704</v>
      </c>
      <c r="B88" s="46"/>
      <c r="C88" s="46"/>
      <c r="D88" s="45"/>
      <c r="E88" s="45"/>
      <c r="F88" s="45"/>
    </row>
    <row r="89" spans="1:6" hidden="1" x14ac:dyDescent="0.25">
      <c r="A89" s="46"/>
      <c r="B89" s="46"/>
      <c r="C89" s="46"/>
      <c r="D89" s="45"/>
      <c r="E89" s="45"/>
      <c r="F89" s="45"/>
    </row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jjL1/+zLIf1QW9R5gW2FOm16STqKy2Luvg2xKBr+9atJZ6sT44zgap0IldePMwveeaLOLQbsFeo9c7q2LFbdUg==" saltValue="SukqoZQNMhByvglaTleNt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5"/>
  <dimension ref="A1:E300"/>
  <sheetViews>
    <sheetView view="pageBreakPreview" topLeftCell="A3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2" spans="1:5" x14ac:dyDescent="0.25">
      <c r="A2" s="74" t="s">
        <v>522</v>
      </c>
      <c r="B2" s="74"/>
      <c r="C2" s="74"/>
      <c r="D2" s="74"/>
      <c r="E2" s="74"/>
    </row>
    <row r="3" spans="1:5" ht="26.7" customHeight="1" x14ac:dyDescent="0.25">
      <c r="A3" s="76" t="s">
        <v>881</v>
      </c>
      <c r="B3" s="76"/>
      <c r="C3" s="76"/>
      <c r="D3" s="76"/>
      <c r="E3" s="76"/>
    </row>
    <row r="4" spans="1:5" x14ac:dyDescent="0.25">
      <c r="A4" s="75" t="s">
        <v>752</v>
      </c>
      <c r="B4" s="75"/>
      <c r="C4" s="75"/>
      <c r="D4" s="75"/>
      <c r="E4" s="75"/>
    </row>
    <row r="6" spans="1:5" ht="49.2" customHeight="1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3">
        <v>21</v>
      </c>
      <c r="B7" s="3" t="s">
        <v>4</v>
      </c>
      <c r="C7" s="12">
        <f>C8+C13+C20</f>
        <v>78025000</v>
      </c>
      <c r="D7" s="12">
        <f t="shared" ref="D7:E7" si="0">D8+D13+D20</f>
        <v>75016254</v>
      </c>
      <c r="E7" s="12">
        <f t="shared" si="0"/>
        <v>77229161</v>
      </c>
    </row>
    <row r="8" spans="1:5" s="1" customFormat="1" x14ac:dyDescent="0.25">
      <c r="A8" s="3">
        <v>2101</v>
      </c>
      <c r="B8" s="3" t="s">
        <v>5</v>
      </c>
      <c r="C8" s="12">
        <f>C9</f>
        <v>78025000</v>
      </c>
      <c r="D8" s="12">
        <f t="shared" ref="D8:E8" si="1">D9</f>
        <v>75016254</v>
      </c>
      <c r="E8" s="12">
        <f t="shared" si="1"/>
        <v>77229161</v>
      </c>
    </row>
    <row r="9" spans="1:5" s="1" customFormat="1" x14ac:dyDescent="0.25">
      <c r="A9" s="3">
        <v>210101</v>
      </c>
      <c r="B9" s="3" t="s">
        <v>6</v>
      </c>
      <c r="C9" s="12">
        <f>SUM(C10:C12)</f>
        <v>78025000</v>
      </c>
      <c r="D9" s="12">
        <f t="shared" ref="D9:E9" si="2">SUM(D10:D12)</f>
        <v>75016254</v>
      </c>
      <c r="E9" s="12">
        <f t="shared" si="2"/>
        <v>77229161</v>
      </c>
    </row>
    <row r="10" spans="1:5" x14ac:dyDescent="0.25">
      <c r="A10" s="59">
        <v>21010101</v>
      </c>
      <c r="B10" s="48" t="s">
        <v>5</v>
      </c>
      <c r="C10" s="41">
        <v>78025000</v>
      </c>
      <c r="D10" s="41">
        <v>75016254</v>
      </c>
      <c r="E10" s="41">
        <v>77229161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VYBbWA43jvyGQKy12CrARzlq6IKeyVE7T0a/rSA9GgCAr6OuKJOTivx5y7l0AUas2pjrDYerOgt8Q3P3tGQ0Qg==" saltValue="nvtxKgq+zUQjJ3lZ7zBvZw==" spinCount="100000" sheet="1" objects="1" scenarios="1" formatColumns="0" formatRows="0" selectLockedCells="1"/>
  <mergeCells count="3">
    <mergeCell ref="A2:E2"/>
    <mergeCell ref="A3:E3"/>
    <mergeCell ref="A4:E4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6">
    <pageSetUpPr fitToPage="1"/>
  </sheetPr>
  <dimension ref="A1:E300"/>
  <sheetViews>
    <sheetView view="pageBreakPreview" topLeftCell="A4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3" spans="1:5" x14ac:dyDescent="0.25">
      <c r="A3" s="74" t="s">
        <v>523</v>
      </c>
      <c r="B3" s="74"/>
      <c r="C3" s="74"/>
      <c r="D3" s="74"/>
      <c r="E3" s="74"/>
    </row>
    <row r="4" spans="1:5" ht="28.95" customHeight="1" x14ac:dyDescent="0.25">
      <c r="A4" s="76" t="s">
        <v>880</v>
      </c>
      <c r="B4" s="76"/>
      <c r="C4" s="76"/>
      <c r="D4" s="76"/>
      <c r="E4" s="76"/>
    </row>
    <row r="5" spans="1:5" x14ac:dyDescent="0.25">
      <c r="A5" s="75" t="s">
        <v>752</v>
      </c>
      <c r="B5" s="75"/>
      <c r="C5" s="75"/>
      <c r="D5" s="75"/>
      <c r="E5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4">
        <v>2</v>
      </c>
      <c r="B7" s="5" t="s">
        <v>20</v>
      </c>
      <c r="C7" s="12">
        <f>C8+C84+C88+C93</f>
        <v>78500000</v>
      </c>
      <c r="D7" s="12">
        <f t="shared" ref="D7:E7" si="0">D8+D84+D88+D93</f>
        <v>57508288</v>
      </c>
      <c r="E7" s="12">
        <f t="shared" si="0"/>
        <v>52500000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75500000</v>
      </c>
      <c r="D8" s="12">
        <f t="shared" ref="D8:E8" si="1">D9+D14+D22+D36+D45+D48+D54+D63+D67+D70</f>
        <v>57508288</v>
      </c>
      <c r="E8" s="12">
        <f t="shared" si="1"/>
        <v>47500000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357288</v>
      </c>
      <c r="E9" s="12">
        <f t="shared" si="2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3000000</v>
      </c>
      <c r="D11" s="41">
        <v>357288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6500000</v>
      </c>
      <c r="D22" s="12">
        <f t="shared" ref="D22:E22" si="3">SUM(D23:D35)</f>
        <v>3702500</v>
      </c>
      <c r="E22" s="12">
        <f t="shared" si="3"/>
        <v>4500000</v>
      </c>
    </row>
    <row r="23" spans="1:5" x14ac:dyDescent="0.25">
      <c r="A23" s="43">
        <v>22020301</v>
      </c>
      <c r="B23" s="44" t="s">
        <v>36</v>
      </c>
      <c r="C23" s="41">
        <v>3500000</v>
      </c>
      <c r="D23" s="41">
        <v>3500000</v>
      </c>
      <c r="E23" s="41">
        <v>1500000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3000000</v>
      </c>
      <c r="D29" s="41">
        <v>202500</v>
      </c>
      <c r="E29" s="41">
        <v>3000000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9500000</v>
      </c>
      <c r="D36" s="12">
        <f t="shared" ref="D36:E36" si="4">SUM(D37:D44)</f>
        <v>7350000</v>
      </c>
      <c r="E36" s="12">
        <f t="shared" si="4"/>
        <v>13000000</v>
      </c>
    </row>
    <row r="37" spans="1:5" x14ac:dyDescent="0.25">
      <c r="A37" s="43">
        <v>22020401</v>
      </c>
      <c r="B37" s="44" t="s">
        <v>50</v>
      </c>
      <c r="C37" s="41">
        <v>5000000</v>
      </c>
      <c r="D37" s="41">
        <v>2850000</v>
      </c>
      <c r="E37" s="41">
        <v>3000000</v>
      </c>
    </row>
    <row r="38" spans="1:5" x14ac:dyDescent="0.25">
      <c r="A38" s="43">
        <v>22020402</v>
      </c>
      <c r="B38" s="44" t="s">
        <v>51</v>
      </c>
      <c r="C38" s="41">
        <v>1500000</v>
      </c>
      <c r="D38" s="41">
        <v>1500000</v>
      </c>
      <c r="E38" s="41">
        <v>5000000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x14ac:dyDescent="0.25">
      <c r="A42" s="43">
        <v>22020406</v>
      </c>
      <c r="B42" s="44" t="s">
        <v>55</v>
      </c>
      <c r="C42" s="41">
        <v>3000000</v>
      </c>
      <c r="D42" s="41">
        <v>3000000</v>
      </c>
      <c r="E42" s="41">
        <v>5000000</v>
      </c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2500000</v>
      </c>
      <c r="D45" s="12">
        <f t="shared" ref="D45:E45" si="5">SUM(D46:D47)</f>
        <v>2500000</v>
      </c>
      <c r="E45" s="12">
        <f t="shared" si="5"/>
        <v>1500000</v>
      </c>
    </row>
    <row r="46" spans="1:5" x14ac:dyDescent="0.25">
      <c r="A46" s="43">
        <v>22020501</v>
      </c>
      <c r="B46" s="44" t="s">
        <v>59</v>
      </c>
      <c r="C46" s="41">
        <v>2500000</v>
      </c>
      <c r="D46" s="41">
        <v>2500000</v>
      </c>
      <c r="E46" s="41">
        <v>1500000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7000000</v>
      </c>
      <c r="D48" s="12">
        <f t="shared" ref="D48:E48" si="6">SUM(D49:D53)</f>
        <v>1361000</v>
      </c>
      <c r="E48" s="12">
        <f t="shared" si="6"/>
        <v>10000000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x14ac:dyDescent="0.25">
      <c r="A53" s="43">
        <v>22020605</v>
      </c>
      <c r="B53" s="44" t="s">
        <v>66</v>
      </c>
      <c r="C53" s="41">
        <v>7000000</v>
      </c>
      <c r="D53" s="41">
        <v>1361000</v>
      </c>
      <c r="E53" s="41">
        <v>10000000</v>
      </c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40000000</v>
      </c>
      <c r="D63" s="12">
        <f t="shared" ref="D63:E63" si="8">SUM(D64:D66)</f>
        <v>40000000</v>
      </c>
      <c r="E63" s="12">
        <f t="shared" si="8"/>
        <v>10000000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x14ac:dyDescent="0.25">
      <c r="A66" s="43">
        <v>22020803</v>
      </c>
      <c r="B66" s="44" t="s">
        <v>79</v>
      </c>
      <c r="C66" s="41">
        <v>40000000</v>
      </c>
      <c r="D66" s="41">
        <v>40000000</v>
      </c>
      <c r="E66" s="41">
        <v>10000000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7000000</v>
      </c>
      <c r="D70" s="12">
        <f t="shared" ref="D70:E70" si="10">SUM(D71:D83)</f>
        <v>2237500</v>
      </c>
      <c r="E70" s="12">
        <f t="shared" si="10"/>
        <v>6500000</v>
      </c>
    </row>
    <row r="71" spans="1:5" hidden="1" x14ac:dyDescent="0.25">
      <c r="A71" s="43">
        <v>22021001</v>
      </c>
      <c r="B71" s="44" t="s">
        <v>84</v>
      </c>
      <c r="C71" s="41"/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7000000</v>
      </c>
      <c r="D76" s="41">
        <v>2237500</v>
      </c>
      <c r="E76" s="41">
        <v>6500000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806</v>
      </c>
      <c r="C86" s="41"/>
      <c r="D86" s="41"/>
      <c r="E86" s="41"/>
    </row>
    <row r="87" spans="1:5" ht="30" hidden="1" x14ac:dyDescent="0.25">
      <c r="A87" s="43">
        <v>22040109</v>
      </c>
      <c r="B87" s="44" t="s">
        <v>807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3000000</v>
      </c>
      <c r="D93" s="12">
        <f t="shared" ref="D93:E93" si="14">D94+D96</f>
        <v>0</v>
      </c>
      <c r="E93" s="12">
        <f t="shared" si="14"/>
        <v>5000000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3000000</v>
      </c>
      <c r="D96" s="12">
        <f t="shared" ref="D96:E96" si="16">SUM(D97:D98)</f>
        <v>0</v>
      </c>
      <c r="E96" s="12">
        <f t="shared" si="16"/>
        <v>5000000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x14ac:dyDescent="0.25">
      <c r="A98" s="59">
        <v>22070102</v>
      </c>
      <c r="B98" s="48" t="s">
        <v>864</v>
      </c>
      <c r="C98" s="41">
        <v>3000000</v>
      </c>
      <c r="D98" s="41"/>
      <c r="E98" s="41">
        <v>5000000</v>
      </c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zMPAmSXK+D+Z1uP1NiYa25l8QhYExFAc8DmUbMaV8xmQqBceBktxbdOLhYjmkbO+c51jvuOLLaRT/8BMkch3QQ==" saltValue="NqIuVHEgDXowcW7N/PhAEQ==" spinCount="100000" sheet="1" objects="1" scenarios="1" formatColumns="0" formatRows="0" selectLockedCells="1"/>
  <mergeCells count="3">
    <mergeCell ref="A3:E3"/>
    <mergeCell ref="A4:E4"/>
    <mergeCell ref="A5:E5"/>
  </mergeCells>
  <pageMargins left="0.39370078740157483" right="0.39370078740157483" top="0.74803149606299213" bottom="0.74803149606299213" header="0.31496062992125984" footer="0.31496062992125984"/>
  <pageSetup scale="85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7"/>
  <dimension ref="A1:F300"/>
  <sheetViews>
    <sheetView view="pageBreakPreview" zoomScale="80" zoomScaleNormal="120" zoomScaleSheetLayoutView="80" workbookViewId="0">
      <selection activeCell="A78" activeCellId="6" sqref="A20:XFD20 A31:XFD31 A37:XFD40 A52:XFD53 A59:XFD67 A71:XFD75 A78:XFD80"/>
    </sheetView>
  </sheetViews>
  <sheetFormatPr defaultColWidth="8.6640625" defaultRowHeight="15" x14ac:dyDescent="0.25"/>
  <cols>
    <col min="1" max="1" width="22.6640625" style="49" bestFit="1" customWidth="1"/>
    <col min="2" max="2" width="13.33203125" style="49" bestFit="1" customWidth="1"/>
    <col min="3" max="3" width="42.5546875" style="49" bestFit="1" customWidth="1"/>
    <col min="4" max="6" width="25.44140625" style="49" bestFit="1" customWidth="1"/>
    <col min="7" max="16384" width="8.6640625" style="49"/>
  </cols>
  <sheetData>
    <row r="1" spans="1:6" x14ac:dyDescent="0.25">
      <c r="A1" s="74" t="s">
        <v>143</v>
      </c>
      <c r="B1" s="74"/>
      <c r="C1" s="74"/>
      <c r="D1" s="74"/>
      <c r="E1" s="74"/>
    </row>
    <row r="2" spans="1:6" x14ac:dyDescent="0.25">
      <c r="A2" s="75" t="s">
        <v>879</v>
      </c>
      <c r="B2" s="75"/>
      <c r="C2" s="75"/>
      <c r="D2" s="75"/>
      <c r="E2" s="75"/>
    </row>
    <row r="3" spans="1:6" x14ac:dyDescent="0.25">
      <c r="A3" s="75" t="s">
        <v>752</v>
      </c>
      <c r="B3" s="75"/>
      <c r="C3" s="75"/>
      <c r="D3" s="75"/>
      <c r="E3" s="75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590</v>
      </c>
      <c r="E5" s="50" t="s">
        <v>591</v>
      </c>
      <c r="F5" s="50" t="s">
        <v>592</v>
      </c>
    </row>
    <row r="6" spans="1:6" s="1" customFormat="1" x14ac:dyDescent="0.25">
      <c r="A6" s="8" t="s">
        <v>610</v>
      </c>
      <c r="B6" s="4">
        <v>3</v>
      </c>
      <c r="C6" s="5" t="s">
        <v>113</v>
      </c>
      <c r="D6" s="11">
        <f>D7+D19+D30+D36+D42+D51+D58+D70+D77+D83</f>
        <v>183706744</v>
      </c>
      <c r="E6" s="11">
        <f>E7+E19+E30+E36+E42+E51+E58+E70+E77+E83</f>
        <v>132130275</v>
      </c>
      <c r="F6" s="11">
        <f>F7+F19+F30+F36+F42+F51+F58+F70+F77+F83</f>
        <v>105500000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SUM(D8:D18)</f>
        <v>136206744</v>
      </c>
      <c r="E7" s="11">
        <f t="shared" ref="E7:F7" si="0">SUM(E8:E18)</f>
        <v>103107299</v>
      </c>
      <c r="F7" s="11">
        <f t="shared" si="0"/>
        <v>86000000</v>
      </c>
    </row>
    <row r="8" spans="1:6" ht="30" x14ac:dyDescent="0.25">
      <c r="A8" s="68">
        <v>10530000000022</v>
      </c>
      <c r="B8" s="43">
        <v>32010101</v>
      </c>
      <c r="C8" s="44" t="s">
        <v>865</v>
      </c>
      <c r="D8" s="45">
        <v>7000000</v>
      </c>
      <c r="E8" s="45">
        <v>7000000</v>
      </c>
      <c r="F8" s="45">
        <v>15000000</v>
      </c>
    </row>
    <row r="9" spans="1:6" x14ac:dyDescent="0.25">
      <c r="A9" s="67">
        <v>10530000000018</v>
      </c>
      <c r="B9" s="43"/>
      <c r="C9" s="44" t="s">
        <v>866</v>
      </c>
      <c r="D9" s="45">
        <v>1832414</v>
      </c>
      <c r="E9" s="45">
        <v>1832414</v>
      </c>
      <c r="F9" s="45">
        <v>1000000</v>
      </c>
    </row>
    <row r="10" spans="1:6" ht="30" x14ac:dyDescent="0.25">
      <c r="A10" s="67">
        <v>10530000000018</v>
      </c>
      <c r="B10" s="43"/>
      <c r="C10" s="44" t="s">
        <v>867</v>
      </c>
      <c r="D10" s="45">
        <v>4000000</v>
      </c>
      <c r="E10" s="45">
        <v>4000000</v>
      </c>
      <c r="F10" s="45">
        <v>5000000</v>
      </c>
    </row>
    <row r="11" spans="1:6" ht="30" x14ac:dyDescent="0.25">
      <c r="A11" s="67">
        <v>10530000000018</v>
      </c>
      <c r="B11" s="43"/>
      <c r="C11" s="44" t="s">
        <v>868</v>
      </c>
      <c r="D11" s="45">
        <v>30000000</v>
      </c>
      <c r="E11" s="45">
        <v>19405685</v>
      </c>
      <c r="F11" s="45">
        <v>25000000</v>
      </c>
    </row>
    <row r="12" spans="1:6" x14ac:dyDescent="0.25">
      <c r="A12" s="67">
        <v>10530000000005</v>
      </c>
      <c r="B12" s="43"/>
      <c r="C12" s="44" t="s">
        <v>869</v>
      </c>
      <c r="D12" s="45">
        <v>50000000</v>
      </c>
      <c r="E12" s="45">
        <v>43494850</v>
      </c>
      <c r="F12" s="45">
        <v>20000000</v>
      </c>
    </row>
    <row r="13" spans="1:6" x14ac:dyDescent="0.25">
      <c r="A13" s="67">
        <v>10530000000005</v>
      </c>
      <c r="B13" s="43"/>
      <c r="C13" s="44" t="s">
        <v>870</v>
      </c>
      <c r="D13" s="45">
        <v>43374330</v>
      </c>
      <c r="E13" s="45">
        <v>27374350</v>
      </c>
      <c r="F13" s="45">
        <v>20000000</v>
      </c>
    </row>
    <row r="14" spans="1:6" hidden="1" x14ac:dyDescent="0.25">
      <c r="A14" s="67"/>
      <c r="B14" s="43"/>
      <c r="C14" s="44"/>
      <c r="D14" s="45"/>
      <c r="E14" s="45"/>
      <c r="F14" s="45"/>
    </row>
    <row r="15" spans="1:6" hidden="1" x14ac:dyDescent="0.25">
      <c r="A15" s="67"/>
      <c r="B15" s="43"/>
      <c r="C15" s="44"/>
      <c r="D15" s="45"/>
      <c r="E15" s="45"/>
      <c r="F15" s="45"/>
    </row>
    <row r="16" spans="1:6" hidden="1" x14ac:dyDescent="0.25">
      <c r="A16" s="67"/>
      <c r="B16" s="43"/>
      <c r="C16" s="44"/>
      <c r="D16" s="45"/>
      <c r="E16" s="45"/>
      <c r="F16" s="45"/>
    </row>
    <row r="17" spans="1:6" hidden="1" x14ac:dyDescent="0.25">
      <c r="A17" s="67"/>
      <c r="B17" s="43"/>
      <c r="C17" s="44"/>
      <c r="D17" s="45"/>
      <c r="E17" s="45"/>
      <c r="F17" s="45"/>
    </row>
    <row r="18" spans="1:6" hidden="1" x14ac:dyDescent="0.25">
      <c r="A18" s="67"/>
      <c r="B18" s="43"/>
      <c r="C18" s="44"/>
      <c r="D18" s="45"/>
      <c r="E18" s="45"/>
      <c r="F18" s="45"/>
    </row>
    <row r="19" spans="1:6" s="1" customFormat="1" x14ac:dyDescent="0.25">
      <c r="A19" s="5"/>
      <c r="B19" s="4">
        <v>32010200</v>
      </c>
      <c r="C19" s="5" t="s">
        <v>116</v>
      </c>
      <c r="D19" s="11">
        <f>SUM(D20:D29)</f>
        <v>42500000</v>
      </c>
      <c r="E19" s="11">
        <f t="shared" ref="E19:F19" si="1">SUM(E20:E29)</f>
        <v>24022976</v>
      </c>
      <c r="F19" s="11">
        <f t="shared" si="1"/>
        <v>18500000</v>
      </c>
    </row>
    <row r="20" spans="1:6" hidden="1" x14ac:dyDescent="0.25">
      <c r="A20" s="42" t="s">
        <v>611</v>
      </c>
      <c r="B20" s="43">
        <v>32010202</v>
      </c>
      <c r="C20" s="44" t="s">
        <v>117</v>
      </c>
      <c r="D20" s="45"/>
      <c r="E20" s="45"/>
      <c r="F20" s="45"/>
    </row>
    <row r="21" spans="1:6" x14ac:dyDescent="0.25">
      <c r="A21" s="67">
        <v>10530000000004</v>
      </c>
      <c r="B21" s="43">
        <v>32010202</v>
      </c>
      <c r="C21" s="44" t="s">
        <v>871</v>
      </c>
      <c r="D21" s="45">
        <v>10000000</v>
      </c>
      <c r="E21" s="45">
        <v>22976</v>
      </c>
      <c r="F21" s="45">
        <v>1000000</v>
      </c>
    </row>
    <row r="22" spans="1:6" x14ac:dyDescent="0.25">
      <c r="A22" s="67">
        <v>10530000000005</v>
      </c>
      <c r="B22" s="43"/>
      <c r="C22" s="44" t="s">
        <v>872</v>
      </c>
      <c r="D22" s="45">
        <v>10000000</v>
      </c>
      <c r="E22" s="45">
        <v>1500000</v>
      </c>
      <c r="F22" s="45">
        <v>15000000</v>
      </c>
    </row>
    <row r="23" spans="1:6" x14ac:dyDescent="0.25">
      <c r="A23" s="67">
        <v>10530000000004</v>
      </c>
      <c r="B23" s="43"/>
      <c r="C23" s="44" t="s">
        <v>873</v>
      </c>
      <c r="D23" s="45">
        <v>7500000</v>
      </c>
      <c r="E23" s="45">
        <v>7500000</v>
      </c>
      <c r="F23" s="45">
        <v>1500000</v>
      </c>
    </row>
    <row r="24" spans="1:6" x14ac:dyDescent="0.25">
      <c r="A24" s="67">
        <v>10530000000005</v>
      </c>
      <c r="B24" s="43"/>
      <c r="C24" s="44" t="s">
        <v>874</v>
      </c>
      <c r="D24" s="45">
        <v>15000000</v>
      </c>
      <c r="E24" s="45">
        <v>15000000</v>
      </c>
      <c r="F24" s="45">
        <v>1000000</v>
      </c>
    </row>
    <row r="25" spans="1:6" hidden="1" x14ac:dyDescent="0.25">
      <c r="A25" s="67"/>
      <c r="B25" s="43"/>
      <c r="C25" s="44"/>
      <c r="D25" s="45"/>
      <c r="E25" s="45"/>
      <c r="F25" s="45"/>
    </row>
    <row r="26" spans="1:6" hidden="1" x14ac:dyDescent="0.25">
      <c r="A26" s="67"/>
      <c r="B26" s="43"/>
      <c r="C26" s="44"/>
      <c r="D26" s="45"/>
      <c r="E26" s="45"/>
      <c r="F26" s="45"/>
    </row>
    <row r="27" spans="1:6" hidden="1" x14ac:dyDescent="0.25">
      <c r="A27" s="71"/>
      <c r="B27" s="47"/>
      <c r="C27" s="46"/>
      <c r="D27" s="45"/>
      <c r="E27" s="45"/>
      <c r="F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s="1" customFormat="1" x14ac:dyDescent="0.25">
      <c r="A30" s="5"/>
      <c r="B30" s="4">
        <v>320103</v>
      </c>
      <c r="C30" s="5" t="s">
        <v>118</v>
      </c>
      <c r="D30" s="11">
        <f>SUM(D31:D35)</f>
        <v>0</v>
      </c>
      <c r="E30" s="11">
        <f t="shared" ref="E30:F30" si="2">SUM(E31:E35)</f>
        <v>0</v>
      </c>
      <c r="F30" s="11">
        <f t="shared" si="2"/>
        <v>0</v>
      </c>
    </row>
    <row r="31" spans="1:6" hidden="1" x14ac:dyDescent="0.25">
      <c r="A31" s="42" t="s">
        <v>725</v>
      </c>
      <c r="B31" s="43">
        <v>32010301</v>
      </c>
      <c r="C31" s="44" t="s">
        <v>119</v>
      </c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4"/>
      <c r="B34" s="43"/>
      <c r="C34" s="44"/>
      <c r="D34" s="45"/>
      <c r="E34" s="45"/>
      <c r="F34" s="45"/>
    </row>
    <row r="35" spans="1:6" hidden="1" x14ac:dyDescent="0.25">
      <c r="A35" s="44"/>
      <c r="B35" s="43"/>
      <c r="C35" s="44"/>
      <c r="D35" s="45"/>
      <c r="E35" s="45"/>
      <c r="F35" s="45"/>
    </row>
    <row r="36" spans="1:6" s="1" customFormat="1" x14ac:dyDescent="0.25">
      <c r="A36" s="5"/>
      <c r="B36" s="4">
        <v>32010400</v>
      </c>
      <c r="C36" s="5" t="s">
        <v>120</v>
      </c>
      <c r="D36" s="11">
        <f>SUM(D37:D41)</f>
        <v>0</v>
      </c>
      <c r="E36" s="11">
        <f t="shared" ref="E36:F36" si="3">SUM(E37:E41)</f>
        <v>0</v>
      </c>
      <c r="F36" s="11">
        <f t="shared" si="3"/>
        <v>0</v>
      </c>
    </row>
    <row r="37" spans="1:6" hidden="1" x14ac:dyDescent="0.25">
      <c r="A37" s="42" t="s">
        <v>726</v>
      </c>
      <c r="B37" s="43">
        <v>32010405</v>
      </c>
      <c r="C37" s="44" t="s">
        <v>121</v>
      </c>
      <c r="D37" s="45"/>
      <c r="E37" s="45"/>
      <c r="F37" s="45"/>
    </row>
    <row r="38" spans="1:6" hidden="1" x14ac:dyDescent="0.25">
      <c r="A38" s="42" t="s">
        <v>727</v>
      </c>
      <c r="B38" s="43">
        <v>32010406</v>
      </c>
      <c r="C38" s="44" t="s">
        <v>122</v>
      </c>
      <c r="D38" s="45"/>
      <c r="E38" s="45"/>
      <c r="F38" s="45"/>
    </row>
    <row r="39" spans="1:6" hidden="1" x14ac:dyDescent="0.25">
      <c r="A39" s="42" t="s">
        <v>728</v>
      </c>
      <c r="B39" s="43">
        <v>32010407</v>
      </c>
      <c r="C39" s="44" t="s">
        <v>123</v>
      </c>
      <c r="D39" s="45"/>
      <c r="E39" s="45"/>
      <c r="F39" s="45"/>
    </row>
    <row r="40" spans="1:6" hidden="1" x14ac:dyDescent="0.25">
      <c r="A40" s="42" t="s">
        <v>729</v>
      </c>
      <c r="B40" s="43">
        <v>32010408</v>
      </c>
      <c r="C40" s="44" t="s">
        <v>124</v>
      </c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s="1" customFormat="1" x14ac:dyDescent="0.25">
      <c r="A42" s="5"/>
      <c r="B42" s="4">
        <v>320105</v>
      </c>
      <c r="C42" s="5" t="s">
        <v>125</v>
      </c>
      <c r="D42" s="11">
        <f>SUM(D43:D50)</f>
        <v>5000000</v>
      </c>
      <c r="E42" s="11">
        <f t="shared" ref="E42:F42" si="4">SUM(E43:E50)</f>
        <v>5000000</v>
      </c>
      <c r="F42" s="11">
        <f t="shared" si="4"/>
        <v>1000000</v>
      </c>
    </row>
    <row r="43" spans="1:6" x14ac:dyDescent="0.25">
      <c r="A43" s="68">
        <v>10530000000002</v>
      </c>
      <c r="B43" s="43"/>
      <c r="C43" s="44" t="s">
        <v>875</v>
      </c>
      <c r="D43" s="45">
        <v>5000000</v>
      </c>
      <c r="E43" s="45">
        <v>5000000</v>
      </c>
      <c r="F43" s="45">
        <v>1000000</v>
      </c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4"/>
      <c r="B47" s="43"/>
      <c r="C47" s="44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hidden="1" x14ac:dyDescent="0.25">
      <c r="A49" s="46"/>
      <c r="B49" s="47"/>
      <c r="C49" s="46"/>
      <c r="D49" s="45"/>
      <c r="E49" s="45"/>
      <c r="F49" s="45"/>
    </row>
    <row r="50" spans="1:6" hidden="1" x14ac:dyDescent="0.25">
      <c r="A50" s="46"/>
      <c r="B50" s="47"/>
      <c r="C50" s="46"/>
      <c r="D50" s="45"/>
      <c r="E50" s="45"/>
      <c r="F50" s="45"/>
    </row>
    <row r="51" spans="1:6" s="1" customFormat="1" x14ac:dyDescent="0.25">
      <c r="A51" s="5"/>
      <c r="B51" s="4">
        <v>320106</v>
      </c>
      <c r="C51" s="5" t="s">
        <v>127</v>
      </c>
      <c r="D51" s="11">
        <f>SUM(D52:D57)</f>
        <v>0</v>
      </c>
      <c r="E51" s="11">
        <f t="shared" ref="E51:F51" si="5">SUM(E52:E57)</f>
        <v>0</v>
      </c>
      <c r="F51" s="11">
        <f t="shared" si="5"/>
        <v>0</v>
      </c>
    </row>
    <row r="52" spans="1:6" hidden="1" x14ac:dyDescent="0.25">
      <c r="A52" s="42" t="s">
        <v>730</v>
      </c>
      <c r="B52" s="43">
        <v>32010601</v>
      </c>
      <c r="C52" s="44" t="s">
        <v>128</v>
      </c>
      <c r="D52" s="45"/>
      <c r="E52" s="45"/>
      <c r="F52" s="45"/>
    </row>
    <row r="53" spans="1:6" hidden="1" x14ac:dyDescent="0.25">
      <c r="A53" s="42" t="s">
        <v>722</v>
      </c>
      <c r="B53" s="43">
        <v>32010602</v>
      </c>
      <c r="C53" s="44" t="s">
        <v>129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s="1" customFormat="1" x14ac:dyDescent="0.25">
      <c r="A58" s="5"/>
      <c r="B58" s="4">
        <v>320109</v>
      </c>
      <c r="C58" s="5" t="s">
        <v>130</v>
      </c>
      <c r="D58" s="11">
        <f>SUM(D59:D69)</f>
        <v>0</v>
      </c>
      <c r="E58" s="11">
        <f t="shared" ref="E58:F58" si="6">SUM(E59:E69)</f>
        <v>0</v>
      </c>
      <c r="F58" s="11">
        <f t="shared" si="6"/>
        <v>0</v>
      </c>
    </row>
    <row r="59" spans="1:6" hidden="1" x14ac:dyDescent="0.25">
      <c r="A59" s="42" t="s">
        <v>731</v>
      </c>
      <c r="B59" s="43">
        <v>32010903</v>
      </c>
      <c r="C59" s="44" t="s">
        <v>131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732</v>
      </c>
      <c r="B61" s="43">
        <v>32010904</v>
      </c>
      <c r="C61" s="44" t="s">
        <v>132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2" t="s">
        <v>733</v>
      </c>
      <c r="B63" s="43">
        <v>32010935</v>
      </c>
      <c r="C63" s="44" t="s">
        <v>133</v>
      </c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2" t="s">
        <v>734</v>
      </c>
      <c r="B67" s="43">
        <v>32010936</v>
      </c>
      <c r="C67" s="44" t="s">
        <v>134</v>
      </c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s="1" customFormat="1" x14ac:dyDescent="0.25">
      <c r="A70" s="5"/>
      <c r="B70" s="4">
        <v>320201</v>
      </c>
      <c r="C70" s="5" t="s">
        <v>146</v>
      </c>
      <c r="D70" s="11">
        <f>SUM(D71:D76)</f>
        <v>0</v>
      </c>
      <c r="E70" s="11">
        <f t="shared" ref="E70:F70" si="7">SUM(E71:E76)</f>
        <v>0</v>
      </c>
      <c r="F70" s="11">
        <f t="shared" si="7"/>
        <v>0</v>
      </c>
    </row>
    <row r="71" spans="1:6" hidden="1" x14ac:dyDescent="0.25">
      <c r="A71" s="42" t="s">
        <v>735</v>
      </c>
      <c r="B71" s="43">
        <v>32020101</v>
      </c>
      <c r="C71" s="44" t="s">
        <v>135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736</v>
      </c>
      <c r="B73" s="43">
        <v>32020102</v>
      </c>
      <c r="C73" s="44" t="s">
        <v>136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hidden="1" x14ac:dyDescent="0.25">
      <c r="A75" s="42" t="s">
        <v>737</v>
      </c>
      <c r="B75" s="43">
        <v>32020104</v>
      </c>
      <c r="C75" s="44" t="s">
        <v>137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s="1" customFormat="1" x14ac:dyDescent="0.25">
      <c r="A77" s="5"/>
      <c r="B77" s="4">
        <v>320301</v>
      </c>
      <c r="C77" s="5" t="s">
        <v>138</v>
      </c>
      <c r="D77" s="11">
        <f>SUM(D78:D82)</f>
        <v>0</v>
      </c>
      <c r="E77" s="11">
        <f>SUM(E78:E82)</f>
        <v>0</v>
      </c>
      <c r="F77" s="11">
        <f>SUM(F78:F82)</f>
        <v>0</v>
      </c>
    </row>
    <row r="78" spans="1:6" hidden="1" x14ac:dyDescent="0.25">
      <c r="A78" s="42" t="s">
        <v>738</v>
      </c>
      <c r="B78" s="43">
        <v>32030101</v>
      </c>
      <c r="C78" s="44" t="s">
        <v>139</v>
      </c>
      <c r="D78" s="45"/>
      <c r="E78" s="45"/>
      <c r="F78" s="45"/>
    </row>
    <row r="79" spans="1:6" hidden="1" x14ac:dyDescent="0.25">
      <c r="A79" s="42" t="s">
        <v>739</v>
      </c>
      <c r="B79" s="43">
        <v>32030109</v>
      </c>
      <c r="C79" s="44" t="s">
        <v>140</v>
      </c>
      <c r="D79" s="45"/>
      <c r="E79" s="45"/>
      <c r="F79" s="45"/>
    </row>
    <row r="80" spans="1:6" hidden="1" x14ac:dyDescent="0.25">
      <c r="A80" s="42" t="s">
        <v>724</v>
      </c>
      <c r="B80" s="43">
        <v>32030110</v>
      </c>
      <c r="C80" s="44" t="s">
        <v>141</v>
      </c>
      <c r="D80" s="45"/>
      <c r="E80" s="45"/>
      <c r="F80" s="45"/>
    </row>
    <row r="81" spans="1:6" hidden="1" x14ac:dyDescent="0.25">
      <c r="A81" s="46"/>
      <c r="B81" s="47"/>
      <c r="C81" s="46"/>
      <c r="D81" s="45"/>
      <c r="E81" s="45"/>
      <c r="F81" s="45"/>
    </row>
    <row r="82" spans="1:6" hidden="1" x14ac:dyDescent="0.25">
      <c r="A82" s="46"/>
      <c r="B82" s="47"/>
      <c r="C82" s="46"/>
      <c r="D82" s="45"/>
      <c r="E82" s="45"/>
      <c r="F82" s="45"/>
    </row>
    <row r="83" spans="1:6" s="1" customFormat="1" x14ac:dyDescent="0.25">
      <c r="A83" s="5"/>
      <c r="B83" s="4">
        <v>32011000</v>
      </c>
      <c r="C83" s="5" t="s">
        <v>142</v>
      </c>
      <c r="D83" s="11">
        <f>SUM(D84:D85)</f>
        <v>0</v>
      </c>
      <c r="E83" s="11">
        <f>SUM(E84:E85)</f>
        <v>0</v>
      </c>
      <c r="F83" s="11">
        <f>SUM(F84:F85)</f>
        <v>0</v>
      </c>
    </row>
    <row r="84" spans="1:6" hidden="1" x14ac:dyDescent="0.25">
      <c r="A84" s="42" t="s">
        <v>723</v>
      </c>
      <c r="B84" s="46"/>
      <c r="C84" s="46"/>
      <c r="D84" s="45"/>
      <c r="E84" s="45"/>
      <c r="F84" s="45"/>
    </row>
    <row r="85" spans="1:6" hidden="1" x14ac:dyDescent="0.25">
      <c r="A85" s="46"/>
      <c r="B85" s="46"/>
      <c r="C85" s="46"/>
      <c r="D85" s="45"/>
      <c r="E85" s="45"/>
      <c r="F85" s="45"/>
    </row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zW+JSUuNSyrc6HaP+1dq93abLrCiu/Sa2GhZRiZVu2EZ8jmM6wPeVaFQJCa+476BMEIZ2JCljz9EsBTx3kJyFw==" saltValue="aTrrtVs0Q0vVsbOb3h3Xmw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8"/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2" spans="1:5" x14ac:dyDescent="0.25">
      <c r="A2" s="74" t="s">
        <v>522</v>
      </c>
      <c r="B2" s="74"/>
      <c r="C2" s="74"/>
      <c r="D2" s="74"/>
      <c r="E2" s="74"/>
    </row>
    <row r="3" spans="1:5" ht="26.7" customHeight="1" x14ac:dyDescent="0.25">
      <c r="A3" s="76" t="s">
        <v>878</v>
      </c>
      <c r="B3" s="76"/>
      <c r="C3" s="76"/>
      <c r="D3" s="76"/>
      <c r="E3" s="76"/>
    </row>
    <row r="4" spans="1:5" x14ac:dyDescent="0.25">
      <c r="A4" s="75" t="s">
        <v>753</v>
      </c>
      <c r="B4" s="75"/>
      <c r="C4" s="75"/>
      <c r="D4" s="75"/>
      <c r="E4" s="75"/>
    </row>
    <row r="6" spans="1:5" ht="51" customHeight="1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3">
        <v>21</v>
      </c>
      <c r="B7" s="3" t="s">
        <v>4</v>
      </c>
      <c r="C7" s="12">
        <f>C8+C13+C20</f>
        <v>51391270.25</v>
      </c>
      <c r="D7" s="12">
        <f t="shared" ref="D7:E7" si="0">D8+D13+D20</f>
        <v>50844102.490000002</v>
      </c>
      <c r="E7" s="12">
        <f t="shared" si="0"/>
        <v>52987270.130000003</v>
      </c>
    </row>
    <row r="8" spans="1:5" s="1" customFormat="1" x14ac:dyDescent="0.25">
      <c r="A8" s="3">
        <v>2101</v>
      </c>
      <c r="B8" s="3" t="s">
        <v>5</v>
      </c>
      <c r="C8" s="12">
        <f>C9</f>
        <v>51391270.25</v>
      </c>
      <c r="D8" s="12">
        <f t="shared" ref="D8:E8" si="1">D9</f>
        <v>50844102.490000002</v>
      </c>
      <c r="E8" s="12">
        <f t="shared" si="1"/>
        <v>52987270.130000003</v>
      </c>
    </row>
    <row r="9" spans="1:5" s="1" customFormat="1" x14ac:dyDescent="0.25">
      <c r="A9" s="3">
        <v>210101</v>
      </c>
      <c r="B9" s="3" t="s">
        <v>6</v>
      </c>
      <c r="C9" s="12">
        <f>SUM(C10:C12)</f>
        <v>51391270.25</v>
      </c>
      <c r="D9" s="12">
        <f t="shared" ref="D9:E9" si="2">SUM(D10:D12)</f>
        <v>50844102.490000002</v>
      </c>
      <c r="E9" s="12">
        <f t="shared" si="2"/>
        <v>52987270.130000003</v>
      </c>
    </row>
    <row r="10" spans="1:5" x14ac:dyDescent="0.25">
      <c r="A10" s="59">
        <v>21010101</v>
      </c>
      <c r="B10" s="48" t="s">
        <v>5</v>
      </c>
      <c r="C10" s="41">
        <v>51391270.25</v>
      </c>
      <c r="D10" s="41">
        <v>50844102.490000002</v>
      </c>
      <c r="E10" s="41">
        <v>52987270.130000003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yalwFCGZiKRypxvy8PNQf4HoV0gXuMvr9uHHBdCcigzqSlmP7DOYMPXXEFRXEKfgm/m16OqK63vXvBqXvDUNqQ==" saltValue="qo132dcuEECAOdaermXiEw==" spinCount="100000" sheet="1" objects="1" scenarios="1" formatColumns="0" formatRows="0" selectLockedCells="1"/>
  <mergeCells count="3">
    <mergeCell ref="A2:E2"/>
    <mergeCell ref="A3:E3"/>
    <mergeCell ref="A4:E4"/>
  </mergeCells>
  <pageMargins left="0.39370078740157483" right="0.39370078740157483" top="0.74803149606299213" bottom="0.74803149606299213" header="0.31496062992125984" footer="0.31496062992125984"/>
  <pageSetup scale="80" orientation="landscape" r:id="rId1"/>
  <headerFooter>
    <oddFooter>&amp;C&amp;P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9">
    <pageSetUpPr fitToPage="1"/>
  </sheetPr>
  <dimension ref="A1:E300"/>
  <sheetViews>
    <sheetView view="pageBreakPreview" zoomScale="90" zoomScaleNormal="120" zoomScaleSheetLayoutView="90" workbookViewId="0">
      <selection activeCell="F2" sqref="F2"/>
    </sheetView>
  </sheetViews>
  <sheetFormatPr defaultColWidth="8.664062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6640625" style="49"/>
  </cols>
  <sheetData>
    <row r="1" spans="1:5" x14ac:dyDescent="0.25">
      <c r="A1" s="73"/>
    </row>
    <row r="3" spans="1:5" x14ac:dyDescent="0.25">
      <c r="A3" s="74" t="s">
        <v>523</v>
      </c>
      <c r="B3" s="74"/>
      <c r="C3" s="74"/>
      <c r="D3" s="74"/>
      <c r="E3" s="74"/>
    </row>
    <row r="4" spans="1:5" ht="28.95" customHeight="1" x14ac:dyDescent="0.25">
      <c r="A4" s="76" t="s">
        <v>877</v>
      </c>
      <c r="B4" s="76"/>
      <c r="C4" s="76"/>
      <c r="D4" s="76"/>
      <c r="E4" s="76"/>
    </row>
    <row r="5" spans="1:5" x14ac:dyDescent="0.25">
      <c r="A5" s="75" t="s">
        <v>753</v>
      </c>
      <c r="B5" s="75"/>
      <c r="C5" s="75"/>
      <c r="D5" s="75"/>
      <c r="E5" s="75"/>
    </row>
    <row r="6" spans="1:5" ht="45" x14ac:dyDescent="0.25">
      <c r="A6" s="58" t="s">
        <v>0</v>
      </c>
      <c r="B6" s="58" t="s">
        <v>1</v>
      </c>
      <c r="C6" s="50" t="s">
        <v>590</v>
      </c>
      <c r="D6" s="50" t="s">
        <v>591</v>
      </c>
      <c r="E6" s="50" t="s">
        <v>592</v>
      </c>
    </row>
    <row r="7" spans="1:5" s="1" customFormat="1" x14ac:dyDescent="0.25">
      <c r="A7" s="4">
        <v>2</v>
      </c>
      <c r="B7" s="5" t="s">
        <v>20</v>
      </c>
      <c r="C7" s="12">
        <f>C8+C84+C88+C93</f>
        <v>17000000</v>
      </c>
      <c r="D7" s="12">
        <f t="shared" ref="D7:E7" si="0">D8+D84+D88+D93</f>
        <v>8805588.2300000004</v>
      </c>
      <c r="E7" s="12">
        <f t="shared" si="0"/>
        <v>16000000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17000000</v>
      </c>
      <c r="D8" s="12">
        <f t="shared" ref="D8:E8" si="1">D9+D14+D22+D36+D45+D48+D54+D63+D67+D70</f>
        <v>8805588.2300000004</v>
      </c>
      <c r="E8" s="12">
        <f t="shared" si="1"/>
        <v>16000000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2500000</v>
      </c>
      <c r="D9" s="12">
        <f t="shared" ref="D9:E9" si="2">SUM(D10:D13)</f>
        <v>0</v>
      </c>
      <c r="E9" s="12">
        <f t="shared" si="2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2500000</v>
      </c>
      <c r="D11" s="41">
        <v>0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2500000</v>
      </c>
      <c r="D36" s="12">
        <f t="shared" ref="D36:E36" si="4">SUM(D37:D44)</f>
        <v>1845000</v>
      </c>
      <c r="E36" s="12">
        <f t="shared" si="4"/>
        <v>2000000</v>
      </c>
    </row>
    <row r="37" spans="1:5" x14ac:dyDescent="0.25">
      <c r="A37" s="43">
        <v>22020401</v>
      </c>
      <c r="B37" s="44" t="s">
        <v>50</v>
      </c>
      <c r="C37" s="41">
        <v>2500000</v>
      </c>
      <c r="D37" s="41">
        <v>1845000</v>
      </c>
      <c r="E37" s="41">
        <v>2000000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12000000</v>
      </c>
      <c r="D70" s="12">
        <f t="shared" ref="D70:E70" si="10">SUM(D71:D83)</f>
        <v>6960588.2300000004</v>
      </c>
      <c r="E70" s="12">
        <f t="shared" si="10"/>
        <v>12000000</v>
      </c>
    </row>
    <row r="71" spans="1:5" x14ac:dyDescent="0.25">
      <c r="A71" s="43">
        <v>22021001</v>
      </c>
      <c r="B71" s="44" t="s">
        <v>84</v>
      </c>
      <c r="C71" s="41">
        <v>4000000</v>
      </c>
      <c r="D71" s="41">
        <v>1400000</v>
      </c>
      <c r="E71" s="41">
        <v>1500000</v>
      </c>
    </row>
    <row r="72" spans="1:5" x14ac:dyDescent="0.25">
      <c r="A72" s="43">
        <v>22021002</v>
      </c>
      <c r="B72" s="44" t="s">
        <v>85</v>
      </c>
      <c r="C72" s="41">
        <v>1000000</v>
      </c>
      <c r="D72" s="41">
        <v>0</v>
      </c>
      <c r="E72" s="41">
        <v>1000000</v>
      </c>
    </row>
    <row r="73" spans="1:5" x14ac:dyDescent="0.25">
      <c r="A73" s="43">
        <v>22021003</v>
      </c>
      <c r="B73" s="44" t="s">
        <v>86</v>
      </c>
      <c r="C73" s="41"/>
      <c r="D73" s="41">
        <v>0</v>
      </c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7000000</v>
      </c>
      <c r="D76" s="41">
        <v>5560588.2300000004</v>
      </c>
      <c r="E76" s="41">
        <v>9500000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B9b0I8XpsJi/WMCsa1J81Ne/cCzBJZsG1An/VNmMhcVqbUhEygQdi/HHFmD1mvFou6NctUgTgKI2GeL9Z6kWzQ==" saltValue="a6uo4lCBff5I8cE0K16tew==" spinCount="100000" sheet="1" objects="1" scenarios="1" formatColumns="0" formatRows="0" selectLockedCells="1"/>
  <mergeCells count="3">
    <mergeCell ref="A3:E3"/>
    <mergeCell ref="A4:E4"/>
    <mergeCell ref="A5:E5"/>
  </mergeCells>
  <pageMargins left="0.39370078740157483" right="0.39370078740157483" top="0.74803149606299213" bottom="0.74803149606299213" header="0.31496062992125984" footer="0.31496062992125984"/>
  <pageSetup scale="91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Zahraddeen Bashir</cp:lastModifiedBy>
  <cp:lastPrinted>2026-07-12T05:41:32Z</cp:lastPrinted>
  <dcterms:created xsi:type="dcterms:W3CDTF">2025-11-07T19:59:01Z</dcterms:created>
  <dcterms:modified xsi:type="dcterms:W3CDTF">2026-07-12T05:42:07Z</dcterms:modified>
</cp:coreProperties>
</file>