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AHRADDEEN\Desktop\35 LGA BUDGET\New folder\"/>
    </mc:Choice>
  </mc:AlternateContent>
  <xr:revisionPtr revIDLastSave="0" documentId="13_ncr:1_{799EAF21-1FEA-404F-890A-CF86DC8D592C}" xr6:coauthVersionLast="47" xr6:coauthVersionMax="47" xr10:uidLastSave="{00000000-0000-0000-0000-000000000000}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23256" windowHeight="12456" xr2:uid="{00000000-000D-0000-FFFF-FFFF00000000}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6" i="25"/>
  <c r="F76" i="25"/>
  <c r="E90" i="31"/>
  <c r="F90" i="31"/>
  <c r="E99" i="34"/>
  <c r="F99" i="34"/>
  <c r="E78" i="37"/>
  <c r="F78" i="37"/>
  <c r="E92" i="40"/>
  <c r="F92" i="40"/>
  <c r="E75" i="3"/>
  <c r="F75" i="3"/>
  <c r="D76" i="25"/>
  <c r="D90" i="31"/>
  <c r="D99" i="34"/>
  <c r="D78" i="37"/>
  <c r="D92" i="40"/>
  <c r="D75" i="3"/>
  <c r="E57" i="25"/>
  <c r="F57" i="25"/>
  <c r="E71" i="31"/>
  <c r="F71" i="31"/>
  <c r="E80" i="34"/>
  <c r="F80" i="34"/>
  <c r="E59" i="37"/>
  <c r="F59" i="37"/>
  <c r="E73" i="40"/>
  <c r="F73" i="40"/>
  <c r="E56" i="3"/>
  <c r="F56" i="3"/>
  <c r="D57" i="25"/>
  <c r="D71" i="31"/>
  <c r="D80" i="34"/>
  <c r="D59" i="37"/>
  <c r="D73" i="40"/>
  <c r="D56" i="3"/>
  <c r="E29" i="25"/>
  <c r="F29" i="25"/>
  <c r="E43" i="31"/>
  <c r="F43" i="31"/>
  <c r="E52" i="34"/>
  <c r="F52" i="34"/>
  <c r="E31" i="37"/>
  <c r="F31" i="37"/>
  <c r="E45" i="40"/>
  <c r="F45" i="40"/>
  <c r="E28" i="3"/>
  <c r="F28" i="3"/>
  <c r="D29" i="25"/>
  <c r="D43" i="31"/>
  <c r="D52" i="34"/>
  <c r="D31" i="37"/>
  <c r="D45" i="40"/>
  <c r="D28" i="3"/>
  <c r="E18" i="25"/>
  <c r="F18" i="25"/>
  <c r="E17" i="31"/>
  <c r="F17" i="31"/>
  <c r="E41" i="34"/>
  <c r="F41" i="34"/>
  <c r="E20" i="37"/>
  <c r="F20" i="37"/>
  <c r="E34" i="40"/>
  <c r="F34" i="40"/>
  <c r="E17" i="3"/>
  <c r="F17" i="3"/>
  <c r="D18" i="25"/>
  <c r="D17" i="31"/>
  <c r="D41" i="34"/>
  <c r="D20" i="37"/>
  <c r="D34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28" i="9"/>
  <c r="E11" i="7" s="1"/>
  <c r="E20" i="8" s="1"/>
  <c r="D128" i="9"/>
  <c r="D11" i="7" s="1"/>
  <c r="D20" i="8" s="1"/>
  <c r="C128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98" i="40"/>
  <c r="E98" i="40"/>
  <c r="D98" i="40"/>
  <c r="F85" i="40"/>
  <c r="E85" i="40"/>
  <c r="D85" i="40"/>
  <c r="F66" i="40"/>
  <c r="E66" i="40"/>
  <c r="D66" i="40"/>
  <c r="F57" i="40"/>
  <c r="E57" i="40"/>
  <c r="D57" i="40"/>
  <c r="F51" i="40"/>
  <c r="E51" i="40"/>
  <c r="D51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4" i="37"/>
  <c r="E84" i="37"/>
  <c r="D84" i="37"/>
  <c r="F71" i="37"/>
  <c r="E71" i="37"/>
  <c r="D71" i="37"/>
  <c r="F52" i="37"/>
  <c r="E52" i="37"/>
  <c r="D52" i="37"/>
  <c r="F43" i="37"/>
  <c r="E43" i="37"/>
  <c r="D43" i="37"/>
  <c r="F37" i="37"/>
  <c r="E37" i="37"/>
  <c r="D37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105" i="34"/>
  <c r="E105" i="34"/>
  <c r="D105" i="34"/>
  <c r="F92" i="34"/>
  <c r="E92" i="34"/>
  <c r="D92" i="34"/>
  <c r="F73" i="34"/>
  <c r="E73" i="34"/>
  <c r="D73" i="34"/>
  <c r="F64" i="34"/>
  <c r="E64" i="34"/>
  <c r="D64" i="34"/>
  <c r="F58" i="34"/>
  <c r="E58" i="34"/>
  <c r="D58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96" i="31"/>
  <c r="E96" i="31"/>
  <c r="D96" i="31"/>
  <c r="F83" i="31"/>
  <c r="E83" i="31"/>
  <c r="D83" i="31"/>
  <c r="F64" i="31"/>
  <c r="E64" i="31"/>
  <c r="D64" i="31"/>
  <c r="F55" i="31"/>
  <c r="E55" i="31"/>
  <c r="D55" i="31"/>
  <c r="F49" i="31"/>
  <c r="E49" i="31"/>
  <c r="D49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2" i="25"/>
  <c r="E82" i="25"/>
  <c r="D82" i="25"/>
  <c r="F69" i="25"/>
  <c r="E69" i="25"/>
  <c r="D69" i="25"/>
  <c r="F50" i="25"/>
  <c r="E50" i="25"/>
  <c r="D50" i="25"/>
  <c r="F41" i="25"/>
  <c r="E41" i="25"/>
  <c r="D41" i="25"/>
  <c r="F35" i="25"/>
  <c r="E35" i="25"/>
  <c r="D35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D13" i="19" s="1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6" i="9"/>
  <c r="E125" i="9" s="1"/>
  <c r="D126" i="9"/>
  <c r="D125" i="9" s="1"/>
  <c r="E123" i="9"/>
  <c r="D123" i="9"/>
  <c r="E120" i="9"/>
  <c r="D120" i="9"/>
  <c r="E116" i="9"/>
  <c r="D116" i="9"/>
  <c r="E113" i="9"/>
  <c r="D113" i="9"/>
  <c r="E111" i="9"/>
  <c r="D111" i="9"/>
  <c r="E109" i="9"/>
  <c r="D109" i="9"/>
  <c r="E105" i="9"/>
  <c r="D105" i="9"/>
  <c r="E95" i="9"/>
  <c r="D95" i="9"/>
  <c r="E81" i="9"/>
  <c r="D81" i="9"/>
  <c r="E79" i="9"/>
  <c r="D79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79" i="9"/>
  <c r="C81" i="9"/>
  <c r="C95" i="9"/>
  <c r="C105" i="9"/>
  <c r="C109" i="9"/>
  <c r="C111" i="9"/>
  <c r="C113" i="9"/>
  <c r="C116" i="9"/>
  <c r="C120" i="9"/>
  <c r="C123" i="9"/>
  <c r="C126" i="9"/>
  <c r="C125" i="9" s="1"/>
  <c r="C93" i="39" l="1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7" i="39" s="1"/>
  <c r="C8" i="16"/>
  <c r="C8" i="22"/>
  <c r="C8" i="20"/>
  <c r="C8" i="30"/>
  <c r="C8" i="18"/>
  <c r="C8" i="24"/>
  <c r="E93" i="20"/>
  <c r="D93" i="24"/>
  <c r="D93" i="36"/>
  <c r="D93" i="16"/>
  <c r="D8" i="39"/>
  <c r="D8" i="16"/>
  <c r="D8" i="33"/>
  <c r="E8" i="16"/>
  <c r="E7" i="16" s="1"/>
  <c r="E8" i="22"/>
  <c r="D8" i="20"/>
  <c r="D8" i="30"/>
  <c r="D8" i="22"/>
  <c r="E8" i="39"/>
  <c r="E8" i="33"/>
  <c r="E8" i="20"/>
  <c r="E8" i="30"/>
  <c r="D8" i="18"/>
  <c r="D8" i="24"/>
  <c r="D7" i="24" s="1"/>
  <c r="D8" i="36"/>
  <c r="D7" i="36" s="1"/>
  <c r="E8" i="18"/>
  <c r="E8" i="24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3" i="33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19" i="9"/>
  <c r="D118" i="9" s="1"/>
  <c r="E119" i="9"/>
  <c r="E118" i="9" s="1"/>
  <c r="E7" i="9"/>
  <c r="E6" i="9" s="1"/>
  <c r="D7" i="9"/>
  <c r="D6" i="9" s="1"/>
  <c r="C119" i="9"/>
  <c r="C118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1" i="3"/>
  <c r="E14" i="13" s="1"/>
  <c r="E171" i="6" s="1"/>
  <c r="E81" i="3"/>
  <c r="D14" i="13" s="1"/>
  <c r="D171" i="6" s="1"/>
  <c r="D81" i="3"/>
  <c r="C14" i="13" s="1"/>
  <c r="C171" i="6" s="1"/>
  <c r="F68" i="3"/>
  <c r="E12" i="13" s="1"/>
  <c r="E157" i="6" s="1"/>
  <c r="E156" i="6" s="1"/>
  <c r="E68" i="3"/>
  <c r="D12" i="13" s="1"/>
  <c r="D157" i="6" s="1"/>
  <c r="D156" i="6" s="1"/>
  <c r="D68" i="3"/>
  <c r="C12" i="13" s="1"/>
  <c r="C157" i="6" s="1"/>
  <c r="C156" i="6" s="1"/>
  <c r="F49" i="3"/>
  <c r="E10" i="13" s="1"/>
  <c r="E147" i="6" s="1"/>
  <c r="E49" i="3"/>
  <c r="D10" i="13" s="1"/>
  <c r="D147" i="6" s="1"/>
  <c r="D49" i="3"/>
  <c r="C10" i="13" s="1"/>
  <c r="C147" i="6" s="1"/>
  <c r="F40" i="3"/>
  <c r="E9" i="13" s="1"/>
  <c r="E143" i="6" s="1"/>
  <c r="E40" i="3"/>
  <c r="D9" i="13" s="1"/>
  <c r="D143" i="6" s="1"/>
  <c r="D40" i="3"/>
  <c r="C9" i="13" s="1"/>
  <c r="C143" i="6" s="1"/>
  <c r="F34" i="3"/>
  <c r="E8" i="13" s="1"/>
  <c r="E34" i="3"/>
  <c r="D8" i="13" s="1"/>
  <c r="D141" i="6" s="1"/>
  <c r="D34" i="3"/>
  <c r="C8" i="13" s="1"/>
  <c r="C141" i="6" s="1"/>
  <c r="D7" i="22" l="1"/>
  <c r="C7" i="24"/>
  <c r="C9" i="11" s="1"/>
  <c r="E7" i="24"/>
  <c r="E9" i="11" s="1"/>
  <c r="C7" i="18"/>
  <c r="C6" i="11" s="1"/>
  <c r="E7" i="22"/>
  <c r="E15" i="11" s="1"/>
  <c r="E26" i="7"/>
  <c r="E7" i="30"/>
  <c r="E11" i="11" s="1"/>
  <c r="C25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D15" i="11" s="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8" i="1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E9" i="7" l="1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<sst xmlns="http://schemas.openxmlformats.org/spreadsheetml/2006/main" count="2687" uniqueCount="979">
  <si>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</si>
  <si>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</si>
  <si>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</si>
  <si>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</si>
  <si>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</si>
  <si>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</si>
  <si>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</si>
  <si>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</si>
  <si>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</si>
  <si>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</si>
  <si>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</si>
  <si>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</si>
  <si>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</si>
  <si>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</si>
  <si>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</si>
  <si>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</si>
  <si>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</si>
  <si>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</si>
  <si>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</si>
  <si>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</si>
  <si>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</si>
  <si>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</si>
  <si>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</si>
  <si>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</si>
  <si>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</si>
  <si>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</si>
  <si>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</si>
  <si>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</si>
  <si>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</si>
  <si>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</si>
  <si>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</si>
  <si>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</si>
  <si>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</si>
  <si>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</si>
  <si>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</si>
  <si>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</si>
  <si>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</si>
  <si>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</si>
  <si>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</si>
  <si>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</si>
  <si>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</si>
  <si>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</si>
  <si>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</si>
  <si>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</si>
  <si>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</si>
  <si>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</si>
  <si>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</si>
  <si>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</si>
  <si>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</si>
  <si>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</si>
  <si>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</si>
  <si>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</si>
  <si>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</si>
  <si>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</si>
  <si>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</si>
  <si>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</si>
  <si>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</si>
  <si>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</si>
  <si>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</si>
  <si>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</si>
  <si>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</si>
  <si>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</si>
  <si>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</si>
  <si>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</si>
  <si>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</si>
  <si>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</si>
  <si>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</si>
  <si>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</si>
  <si>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</si>
  <si>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</si>
  <si>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</si>
  <si>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</si>
  <si>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</si>
  <si>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</si>
  <si>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</si>
  <si>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</si>
  <si>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</si>
  <si>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</si>
  <si>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</si>
  <si>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</si>
  <si>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</si>
  <si>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</si>
  <si>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</si>
  <si>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</si>
  <si>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</si>
  <si>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</si>
  <si>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</si>
  <si>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</si>
  <si>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</si>
  <si>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</si>
  <si>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</si>
  <si>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</si>
  <si>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</si>
  <si>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</si>
  <si>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</si>
  <si>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</si>
  <si>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</si>
  <si>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</si>
  <si>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</si>
  <si>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</si>
  <si>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</si>
  <si>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</si>
  <si>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</si>
  <si>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</si>
  <si>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</si>
  <si>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</si>
  <si>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</si>
  <si>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</si>
  <si>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</si>
  <si>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</si>
  <si>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</si>
  <si>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</si>
  <si>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</si>
  <si>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</si>
  <si>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</si>
  <si>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</si>
  <si>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</si>
  <si>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</si>
  <si>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</si>
  <si>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</si>
  <si>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</si>
  <si>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</si>
  <si>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</si>
  <si>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</si>
  <si>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</si>
  <si>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</si>
  <si>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</si>
  <si>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</si>
  <si>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</si>
  <si>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</si>
  <si>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</si>
  <si>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</si>
  <si>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</si>
  <si>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</si>
  <si>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</si>
  <si>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</si>
  <si>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</si>
  <si>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</si>
  <si>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</si>
  <si>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</si>
  <si>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</si>
  <si>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</si>
  <si>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</si>
  <si>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</si>
  <si>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</si>
  <si>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</si>
  <si>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</si>
  <si>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</si>
  <si>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</si>
  <si>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</si>
  <si>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</si>
  <si>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</si>
  <si>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</si>
  <si>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</si>
  <si>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</si>
  <si>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</si>
  <si>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</si>
  <si>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</si>
  <si>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</si>
  <si>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</si>
  <si>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</si>
  <si>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</si>
  <si>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</si>
  <si>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</si>
  <si>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</si>
  <si>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</si>
  <si>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</si>
  <si>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</si>
  <si>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</si>
  <si>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</si>
  <si>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</si>
  <si>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</si>
  <si>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</si>
  <si>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</si>
  <si>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</si>
  <si>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</si>
  <si>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</si>
  <si>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</si>
  <si>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</si>
  <si>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</si>
  <si>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</si>
  <si>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</si>
  <si>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</si>
  <si>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</si>
  <si>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</si>
  <si>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</si>
  <si>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</si>
  <si>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</si>
  <si>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</si>
  <si>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</si>
  <si>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</si>
  <si>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</si>
  <si>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</si>
  <si>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</si>
  <si>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</si>
  <si>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</si>
  <si>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</si>
  <si>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</si>
  <si>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</si>
  <si>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</si>
  <si>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</si>
  <si>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</si>
  <si>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</si>
  <si>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</si>
  <si>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</si>
  <si>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</si>
  <si>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</si>
  <si>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</si>
  <si>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</si>
  <si>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</si>
  <si>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</si>
  <si>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</si>
  <si>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</si>
  <si>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</si>
  <si>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</si>
  <si>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</si>
  <si>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</si>
  <si>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</si>
  <si>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</si>
  <si>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</si>
  <si>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</si>
  <si>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</si>
  <si>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</si>
  <si>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</si>
  <si>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</si>
  <si>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</si>
  <si>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</si>
  <si>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</si>
  <si>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</si>
  <si>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</si>
  <si>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</si>
  <si>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</si>
  <si>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</si>
  <si>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</si>
  <si>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</si>
  <si>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</si>
  <si>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</si>
  <si>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</si>
  <si>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</si>
  <si>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</si>
  <si>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</si>
  <si>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</si>
  <si>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</si>
  <si>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</si>
  <si>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</si>
  <si>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</si>
  <si>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</si>
  <si>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</si>
  <si>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</si>
  <si>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</si>
  <si>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</si>
  <si>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</si>
  <si>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</si>
  <si>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</si>
  <si>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</si>
  <si>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</si>
  <si>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</si>
  <si>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</si>
  <si>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</si>
  <si>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</si>
  <si>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</si>
  <si>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</si>
  <si>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</si>
  <si>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</si>
  <si>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</si>
  <si>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</si>
  <si>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</si>
  <si>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</si>
  <si>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</si>
  <si>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</si>
  <si>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</si>
  <si>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</si>
  <si>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</si>
  <si>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</si>
  <si>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</si>
  <si>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</si>
  <si>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</si>
  <si>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</si>
  <si>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</si>
  <si>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</si>
  <si>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</si>
  <si>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</si>
  <si>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</si>
  <si>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</si>
  <si>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</si>
  <si>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</si>
  <si>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</si>
  <si>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</si>
  <si>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</si>
  <si>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</si>
  <si>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</si>
  <si>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</si>
  <si>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</si>
  <si>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</si>
  <si>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</si>
  <si>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</si>
  <si>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</si>
  <si>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</si>
  <si>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</si>
  <si>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</si>
  <si>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</si>
  <si>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</si>
  <si>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</si>
  <si>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</si>
  <si>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</si>
  <si>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</si>
  <si>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</si>
  <si>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</si>
  <si>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</si>
  <si>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</si>
  <si>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</si>
  <si>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</si>
  <si>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</si>
  <si>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</si>
  <si>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</si>
  <si>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</si>
  <si>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</si>
  <si>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</si>
  <si>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</si>
  <si>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</si>
  <si>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</si>
  <si>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</si>
  <si>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</si>
  <si>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</si>
  <si>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</si>
  <si>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</si>
  <si>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</si>
  <si>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</si>
  <si>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</si>
  <si>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</si>
  <si>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</si>
  <si>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</si>
  <si>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</si>
  <si>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</si>
  <si>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</si>
  <si>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</si>
  <si>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</si>
  <si>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</si>
  <si>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</si>
  <si>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</si>
  <si>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</si>
  <si>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</si>
  <si>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</si>
  <si>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</si>
  <si>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</si>
  <si>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</si>
  <si>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</si>
  <si>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</si>
  <si>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</si>
  <si>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</si>
  <si>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</si>
  <si>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</si>
  <si>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</si>
  <si>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</si>
  <si>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</si>
  <si>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</si>
  <si>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</si>
  <si>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</si>
  <si>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</si>
  <si>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</si>
  <si>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</si>
  <si>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</si>
  <si>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</si>
  <si>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</si>
  <si>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</si>
  <si>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</si>
  <si>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</si>
  <si>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</si>
  <si>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</si>
  <si>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</si>
  <si>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</si>
  <si>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</si>
  <si>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</si>
  <si>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</si>
  <si>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</si>
  <si>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</si>
  <si>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</si>
  <si>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</si>
  <si>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</si>
  <si>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</si>
  <si>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</si>
  <si>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</si>
  <si>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</si>
  <si>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</si>
  <si>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</si>
  <si>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</si>
  <si>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</si>
  <si>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</si>
  <si>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</si>
  <si>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</si>
  <si>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</si>
  <si>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</si>
  <si>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</si>
  <si>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</si>
  <si>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</si>
  <si>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</si>
  <si>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</si>
  <si>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</si>
  <si>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</si>
  <si>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</si>
  <si>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</si>
  <si>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</si>
  <si>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</si>
  <si>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</si>
  <si>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</si>
  <si>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</si>
  <si>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</si>
  <si>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</si>
  <si>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</si>
  <si>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</si>
  <si>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</si>
  <si>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</si>
  <si>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</si>
  <si>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</si>
  <si>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</si>
  <si>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</si>
  <si>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</si>
  <si>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</si>
  <si>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</si>
  <si>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</si>
  <si>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</si>
  <si>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</si>
  <si>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</si>
  <si>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</si>
  <si>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</si>
  <si>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</si>
  <si>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</si>
  <si>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</si>
  <si>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</si>
  <si>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</si>
  <si>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</si>
  <si>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</si>
  <si>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</si>
  <si>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</si>
  <si>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</si>
  <si>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</si>
  <si>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</si>
  <si>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</si>
  <si>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</si>
  <si>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</si>
  <si>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</si>
  <si>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</si>
  <si>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</si>
  <si>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</si>
  <si>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</si>
  <si>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</si>
  <si>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</si>
  <si>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</si>
  <si>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</si>
  <si>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</si>
  <si>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</si>
  <si>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</si>
  <si>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</si>
  <si>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</si>
  <si>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</si>
  <si>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</si>
  <si>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</si>
  <si>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</si>
  <si>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</si>
  <si>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</si>
  <si>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</si>
  <si>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</si>
  <si>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</si>
  <si>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</si>
  <si>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</si>
  <si>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</si>
  <si>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</si>
  <si>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</si>
  <si>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</si>
  <si>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</si>
  <si>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</si>
  <si>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</si>
  <si>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</si>
  <si>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</si>
  <si>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</si>
  <si>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</si>
  <si>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</si>
  <si>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</si>
  <si>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</si>
  <si>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</si>
  <si>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</si>
  <si>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</si>
  <si>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</si>
  <si>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</si>
  <si>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</si>
  <si>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</si>
  <si>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</si>
  <si>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</si>
  <si>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</si>
  <si>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</si>
  <si>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</si>
  <si>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</si>
  <si>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</si>
  <si>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</si>
  <si>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</si>
  <si>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</si>
  <si>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</si>
  <si>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</si>
  <si>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</si>
  <si>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</si>
  <si>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</si>
  <si>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</si>
  <si>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</si>
  <si>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</si>
  <si>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</si>
  <si>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</si>
  <si>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</si>
  <si>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</si>
  <si>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</si>
  <si>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</si>
  <si>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</si>
  <si>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</si>
  <si>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</si>
  <si>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</si>
  <si>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</si>
  <si>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</si>
  <si>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</si>
  <si>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</si>
  <si>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</si>
  <si>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</si>
  <si>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</si>
  <si>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</si>
  <si>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</si>
  <si>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</si>
  <si>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</si>
  <si>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</si>
  <si>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</si>
  <si>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</si>
  <si>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</si>
  <si>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</si>
  <si>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</si>
  <si>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</si>
  <si>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</si>
  <si>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</si>
  <si>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</si>
  <si>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</si>
  <si>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</si>
  <si>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</si>
  <si>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</si>
  <si>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</si>
  <si>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</si>
  <si>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</si>
  <si>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</si>
  <si>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</si>
  <si>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</si>
  <si>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</si>
  <si>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</si>
  <si>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</si>
  <si>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</si>
  <si>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</si>
  <si>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</si>
  <si>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</si>
  <si>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</si>
  <si>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</si>
  <si>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</si>
  <si>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</si>
  <si>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</si>
  <si>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</si>
  <si>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</si>
  <si>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</si>
  <si>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</si>
  <si>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</si>
  <si>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</si>
  <si>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</si>
  <si>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</si>
  <si>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</si>
  <si>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</si>
  <si>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</si>
  <si>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</si>
  <si>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</si>
  <si>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</si>
  <si>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</si>
  <si>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</si>
  <si>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</si>
  <si>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</si>
  <si>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</si>
  <si>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</si>
  <si>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</si>
  <si>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</si>
  <si>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</si>
  <si>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</si>
  <si>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</si>
  <si>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</si>
  <si>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</si>
  <si>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</si>
  <si>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</si>
  <si>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</si>
  <si>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</si>
  <si>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</si>
  <si>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</si>
  <si>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</si>
  <si>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</si>
  <si>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</si>
  <si>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</si>
  <si>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</si>
  <si>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</si>
  <si>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</si>
  <si>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13250000000002</t>
  </si>
  <si>
    <t>01150000000000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</si>
  <si>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</si>
  <si>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</si>
  <si>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</si>
  <si>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</si>
  <si>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</si>
  <si>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</si>
  <si>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</si>
  <si>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</si>
  <si>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</si>
  <si>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</si>
  <si>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</si>
  <si>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</si>
  <si>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</si>
  <si>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</si>
  <si>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</si>
  <si>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</si>
  <si>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</si>
  <si>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</si>
  <si>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</si>
  <si>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</si>
  <si>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</si>
  <si>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</si>
  <si>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</si>
  <si>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</si>
  <si>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</si>
  <si>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</si>
  <si>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</si>
  <si>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</si>
  <si>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</si>
  <si>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</si>
  <si>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</si>
  <si>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</si>
  <si>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</si>
  <si>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</si>
  <si>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</si>
  <si>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</si>
  <si>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</si>
  <si>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</si>
  <si>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</si>
  <si>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</si>
  <si>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</si>
  <si>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</si>
  <si>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</si>
  <si>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</si>
  <si>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</si>
  <si>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</si>
  <si>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</si>
  <si>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</si>
  <si>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</si>
  <si>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</si>
  <si>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</si>
  <si>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</si>
  <si>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</si>
  <si>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</si>
  <si>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</si>
  <si>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</si>
  <si>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</si>
  <si>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</si>
  <si>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</si>
  <si>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</si>
  <si>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</si>
  <si>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</si>
  <si>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</si>
  <si>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</si>
  <si>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</si>
  <si>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</si>
  <si>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</si>
  <si>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</si>
  <si>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</si>
  <si>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</si>
  <si>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</si>
  <si>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</si>
  <si>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</si>
  <si>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</si>
  <si>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</si>
  <si>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</si>
  <si>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</si>
  <si>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</si>
  <si>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</si>
  <si>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</si>
  <si>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</si>
  <si>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</si>
  <si>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</si>
  <si>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</si>
  <si>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</si>
  <si>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</si>
  <si>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</si>
  <si>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</si>
  <si>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</si>
  <si>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</si>
  <si>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</si>
  <si>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</si>
  <si>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</si>
  <si>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</si>
  <si>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</si>
  <si>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</si>
  <si>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</si>
  <si>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</si>
  <si>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</si>
  <si>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</si>
  <si>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</si>
  <si>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</si>
  <si>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</si>
  <si>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</si>
  <si>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</si>
  <si>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</si>
  <si>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</si>
  <si>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</si>
  <si>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</si>
  <si>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</si>
  <si>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</si>
  <si>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</si>
  <si>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</si>
  <si>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</si>
  <si>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</si>
  <si>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</si>
  <si>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</si>
  <si>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</si>
  <si>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</si>
  <si>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</si>
  <si>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</si>
  <si>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</si>
  <si>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</si>
  <si>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</si>
  <si>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</si>
  <si>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</si>
  <si>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</si>
  <si>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</si>
  <si>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</si>
  <si>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</si>
  <si>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</si>
  <si>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</si>
  <si>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</si>
  <si>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</si>
  <si>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</si>
  <si>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</si>
  <si>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</si>
  <si>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</si>
  <si>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</si>
  <si>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</si>
  <si>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</si>
  <si>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</si>
  <si>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</si>
  <si>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</si>
  <si>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</si>
  <si>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</si>
  <si>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</si>
  <si>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</si>
  <si>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</si>
  <si>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</si>
  <si>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</si>
  <si>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</si>
  <si>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</si>
  <si>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</si>
  <si>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</si>
  <si>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</si>
  <si>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</si>
  <si>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</si>
  <si>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</si>
  <si>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</si>
  <si>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</si>
  <si>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</si>
  <si>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</si>
  <si>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</si>
  <si>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</si>
  <si>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</si>
  <si>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</si>
  <si>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</si>
  <si>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</si>
  <si>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</si>
  <si>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</si>
  <si>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</si>
  <si>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</si>
  <si>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</si>
  <si>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</si>
  <si>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</si>
  <si>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</si>
  <si>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</si>
  <si>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</si>
  <si>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</si>
  <si>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</si>
  <si>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</si>
  <si>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</si>
  <si>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</si>
  <si>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</si>
  <si>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</si>
  <si>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</si>
  <si>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</si>
  <si>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</si>
  <si>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</si>
  <si>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</si>
  <si>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</si>
  <si>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</si>
  <si>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MALUMFASHI LOCAL GOVERNMENT COUNCIL – 2026 PROPOSED BUDGET SUMMARY</t>
  </si>
  <si>
    <t>MALUMFASHI LOCAL GOVERNMENT COUNCIL – 2026 CONSOLIDATED MASTER BUDGET SUMMARY</t>
  </si>
  <si>
    <t>MALUMFASHI LOCAL GOVERNMENT COUNCIL – 2026 BUDGET - SUMMARY OF REVENUE</t>
  </si>
  <si>
    <t>MALUMFASHI LOCAL GOVERNMENT COUNCIL – 2026 BUDGET - SUMMARY OF EXPENDITURE</t>
  </si>
  <si>
    <t>MALUMFASHI LOCAL GOVERNMENT COUNCIL – 2026 BUDGET - SUMMARY OF EXPENDITURE BY SECTOR</t>
  </si>
  <si>
    <t>MALUMFASHI LOCAL GOVERNMENT COUNCIL – 2026 PROPOSED BUDGET - SUMMARY OF RECURRENT EXPENDITURE BY DEPARTMENT</t>
  </si>
  <si>
    <t>MALUMFASHI LOCAL GOVERNMENT COUNCIL – 2026 BUDGET - SUMMARY OF RECURRENT EXPENDITURE</t>
  </si>
  <si>
    <t>MALUMFASHI LOCAL GOVERNMENT COUNCIL – 2026 PROPOSED BUDGET - SUMMARY OF CAPITAL EXPENDITURE</t>
  </si>
  <si>
    <t>MALUMFASHI LOCAL GOVERNMENT COUNCIL – 2026 BUDGET - SUMMARY OF CAPITAL EXPENDITURE BY DEPARTMENT</t>
  </si>
  <si>
    <t>MALUMFASHI LOCAL GOVERNMENT COUNCIL – OFFICE OF THE CHAIRMAN PERSONNEL COST BUDGET</t>
  </si>
  <si>
    <t>MALUMFASHI LOCAL GOVERNMENT COUNCIL – OFFICE OF THE CHAIRMAN OVERHEAD COST BUDGET</t>
  </si>
  <si>
    <t>MALUMFASHI LOCAL GOVERNMENT COUNCIL – OFFICE OF THE LG SECRETARY PERSONNEL COST BUDGET</t>
  </si>
  <si>
    <t>MALUMFASHI LOCAL GOVERNMENT COUNCIL – OFFICE OF THE LG SECRETARY OVERHEAD COST BUDGET</t>
  </si>
  <si>
    <t>MALUMFASHI LOCAL GOVERNMENT COUNCIL – THE COUNCIL PERSONNEL COST BUDGET</t>
  </si>
  <si>
    <t>MALUMFASHI LOCAL GOVERNMENT COUNCIL – THE COUNCIL OVERHEAD COST BUDGET</t>
  </si>
  <si>
    <t>MALUMFASHI LOCAL GOVERNMENT COUNCIL – PMD PERSONNEL COST BUDGET</t>
  </si>
  <si>
    <t>MALUMFASHI LOCAL GOVERNMENT COUNCIL – PMD OVERHEAD COST BUDGET</t>
  </si>
  <si>
    <t>MALUMFASHI LOCAL GOVERNMENT COUNCIL – PMD CAPITAL EXPENDITURE</t>
  </si>
  <si>
    <t>MALUMFASHI LOCAL GOVERNMENT COUNCIL – AGRIC PERSONNEL COST BUDGET</t>
  </si>
  <si>
    <t>MALUMFASHI LOCAL GOVERNMENT COUNCIL – AGRIC OVERHEAD COST BUDGET</t>
  </si>
  <si>
    <t>MALUMFASHI LOCAL GOVERNMENT COUNCIL – AGRIC CAPITAL EXPENDITURE</t>
  </si>
  <si>
    <t>MALUMFASHI LOCAL GOVERNMENT COUNCIL – FINANCE PERSONNEL COST BUDGET</t>
  </si>
  <si>
    <t>MALUMFASHI LOCAL GOVERNMENT COUNCIL – FINANCE OVERHEAD COST BUDGET</t>
  </si>
  <si>
    <t>MALUMFASHI LOCAL GOVERNMENT COUNCIL  –  GRANTS AND CONTRIBUTIONS TO GOVERNMENT AGENCIES  -  22040105</t>
  </si>
  <si>
    <t>MALUMFASHI LOCAL GOVERNMENT COUNCIL – FINANCE CAPITAL EXPENDITURE</t>
  </si>
  <si>
    <t>MALUMFASHI LOCAL GOVERNMENT COUNCIL   –   JOINT / COMMON CAPITAL PROJECTS  -  32010221</t>
  </si>
  <si>
    <t>MALUMFASHI LOCAL GOVERNMENT COUNCIL – WORKS PERSONNEL COST BUDGET</t>
  </si>
  <si>
    <t>MALUMFASHI LOCAL GOVERNMENT COUNCIL – WORKS OVERHEAD COST BUDGET</t>
  </si>
  <si>
    <t>MALUMFASHI LOCAL GOVERNMENT COUNCIL – WORKS CAPITAL EXPENDITURE</t>
  </si>
  <si>
    <t>MALUMFASHI LOCAL GOVERNMENT COUNCIL – ESD PERSONNEL COST BUDGET</t>
  </si>
  <si>
    <t>MALUMFASHI LOCAL GOVERNMENT COUNCIL – ESD OVERHEAD COST BUDGET</t>
  </si>
  <si>
    <t>MALUMFASHI LOCAL GOVERNMENT COUNCIL – ESD CAPITAL EXPENDITURE</t>
  </si>
  <si>
    <t>MALUMFASHI LOCAL GOVERNMENT COUNCIL – PHC PERSONNEL COST BUDGET</t>
  </si>
  <si>
    <t>MALUMFASHI LOCAL GOVERNMENT COUNCIL – PHC OVERHEAD COST BUDGET</t>
  </si>
  <si>
    <t>MALUMFASHI LOCAL GOVERNMENT COUNCIL – PHC CAPITAL EXPENDITURE</t>
  </si>
  <si>
    <t>MALUMFASHI LOCAL GOVERNMENT COUNCIL – WATSAN PERSONNEL COST BUDGET</t>
  </si>
  <si>
    <t>MALUMFASHI LOCAL GOVERNMENT COUNCIL – WATSAN OVERHEAD COST BUDGET</t>
  </si>
  <si>
    <t>MALUMFASHI LOCAL GOVERNMENT COUNCIL – WATSAN CAPITAL EXPENDITURE</t>
  </si>
  <si>
    <t>MALUMFASHI LOCAL GOVERNMENT COUNCIL – TRAD PERSONNEL COST BUDGET</t>
  </si>
  <si>
    <t>MALUMFASHI LOCAL GOVERNMENT COUNCIL – TRAD OVERHEAD COST BUDGET</t>
  </si>
  <si>
    <t>BICYCLE LICENSE AND HIRE PERMIT</t>
  </si>
  <si>
    <t>(i) TRANSPORT SERVICE EARNINGS (ii)MOTOR CYCLE HIRING (iii) COMMERCIAL VEHCLES PERMIT</t>
  </si>
  <si>
    <t>PARKING FEES</t>
  </si>
  <si>
    <t>RIGHT OF OCCUPANCY FEES</t>
  </si>
  <si>
    <t>BUILDING PLAN APPROVAL</t>
  </si>
  <si>
    <t>PUBLICATION FEES</t>
  </si>
  <si>
    <t>RECOVERY OF LOSSES AND OVERPAYMENTS</t>
  </si>
  <si>
    <t>CASUAL STAFF ALLOWANCES</t>
  </si>
  <si>
    <t>Casual Staff Allowances</t>
  </si>
  <si>
    <t>CONST/UPGRADING OF YARLARABA MARKET</t>
  </si>
  <si>
    <t>CONSTRUCTION OF POLICE DIVISION AT DAYI COMMUNITY &amp; MAKAURACHI</t>
  </si>
  <si>
    <t>RENOATION OF STAFF QUARTERS AT MALUMFASHI SEC.</t>
  </si>
  <si>
    <t>REPAIRS OF GALADIMAN KATSINA HOUSE AT MALUMFASHI</t>
  </si>
  <si>
    <t>REPAIR OF LG SECRETARIAT MALUMFASHI</t>
  </si>
  <si>
    <t>RENOVATION OF ZONAL INSPECTION OFFICE MALUMFASHI</t>
  </si>
  <si>
    <t>PURCHASE OF SECURITY MOTORCYCLES</t>
  </si>
  <si>
    <t>PURCHASE OF OFFICIAL VEHICLES</t>
  </si>
  <si>
    <t>Casual Staffs Allowances</t>
  </si>
  <si>
    <t>01150000000001</t>
  </si>
  <si>
    <t>CONST. OF AGRIC MECHANISATION CENTRE AT MALUMFASHI</t>
  </si>
  <si>
    <t>REHAB. OF VETERINARY CLINIC AT MALUMFASHI B</t>
  </si>
  <si>
    <t>01150000000002</t>
  </si>
  <si>
    <t>REHAB.OF EARTH DAM AT YARMAMA</t>
  </si>
  <si>
    <t>01150000000004</t>
  </si>
  <si>
    <t>PURCHASE OF OX &amp; BULLS</t>
  </si>
  <si>
    <t>01150000000005</t>
  </si>
  <si>
    <t>PURCHASE OF GRAINS</t>
  </si>
  <si>
    <t>01150000000006</t>
  </si>
  <si>
    <t>PURCHASE OF FERTILIZER</t>
  </si>
  <si>
    <t>01150000000007</t>
  </si>
  <si>
    <t>TREE PLANTING EXERCISE</t>
  </si>
  <si>
    <t>PURCHASE AND ACQUISATION OF LAND AT MALUMFASHI</t>
  </si>
  <si>
    <t>LAND INVESTMENT GENERAL</t>
  </si>
  <si>
    <t>CONST. &amp; PROVISION OF ELECTRICITY AT D/TASHI,D/SARAI,D/BILAGO</t>
  </si>
  <si>
    <t>CONSTRUCTION OF CULVERTS AT YAMMAMA GANGARE,&amp; B/DAWA, GORA DANSARAI, ALBARKA BREAD  MALUMFASHI A BYE PASS KWANDAWA NAALMA WARD</t>
  </si>
  <si>
    <t>REHABILITATION OF CULVERTS AND DRAINAGE AT BORIN-DAWA AND MALUMFASHI B, MAKAURACHI, YARMAMA</t>
  </si>
  <si>
    <t>CONSTRUCTION OF BRIDGE/ROADS AT MAKAURACHI</t>
  </si>
  <si>
    <t>BUSINESS EMPOWERMENT TO YOUTH</t>
  </si>
  <si>
    <t>REHABILITATION OF WOMEN CENTRE AT MALUMFASHI</t>
  </si>
  <si>
    <t>REHABILITATION OF LG SCRETARIAT MOSQUE</t>
  </si>
  <si>
    <t>PURCHASE OF FIRE FIGHTING EQUIPMENTS</t>
  </si>
  <si>
    <t>PURCHASE OF SPORTING EQUIPMENTS</t>
  </si>
  <si>
    <t>PURCHASE OF INFORMATION EQUIPMENTS</t>
  </si>
  <si>
    <t>PURCHASE OF FURNITURES</t>
  </si>
  <si>
    <t>NEW MAP PROGRAMME/NUTRATION COUNTER-PART SUPPORT ACTIVITIES</t>
  </si>
  <si>
    <t>IMMUNIZATION</t>
  </si>
  <si>
    <t>I) CASUAL STAFF ALLOWANCES</t>
  </si>
  <si>
    <t>CONSTRUCTION OF DOCTORS QUARTERS AT DANSARAI</t>
  </si>
  <si>
    <t>CONSTRUCTION OF DOCTORS QUARTERS AT GORA</t>
  </si>
  <si>
    <t>REH. &amp; REPARIS OF DANSARAI PHC CLINIC</t>
  </si>
  <si>
    <t>REH. &amp; REPARIS OF PHC GORA</t>
  </si>
  <si>
    <t>RENOVATION OF PHC LAYIN MINISTA</t>
  </si>
  <si>
    <t>SUPPLY OF MINIMUM STANDARD EQUIPMENT</t>
  </si>
  <si>
    <t>SETTLEMENT OF WATER BILLS WATER BOARD</t>
  </si>
  <si>
    <t>REHABILITATION OF BOREHOLES &amp; SOLARS AT M/FASHI B, MAKAURACI &amp; YAR MAMA WARDS</t>
  </si>
  <si>
    <t>LOGISTIC SUPPORT TO EMIRATE COUNCIL</t>
  </si>
  <si>
    <t>DRILLING/REPAIRS OF TUBE WELLS AT DAYI</t>
  </si>
  <si>
    <t>DRILLING/REPAIRS OF TUBE WELLS AT YABA</t>
  </si>
  <si>
    <t>DRILLING/REPAIRS OF TUBE WELLS AT R/SANYI</t>
  </si>
  <si>
    <t>CONST. OF IRRIG. CHANNEL AT, B/DAWA</t>
  </si>
  <si>
    <t>CONST. OF IRRIG. CHANNEL AT GORA</t>
  </si>
  <si>
    <t>CONST. OF IRRIG. CHANNEL AT YARMAMA</t>
  </si>
  <si>
    <t>CONST. OF IRRIG. CHANNEL AT R/SANYI</t>
  </si>
  <si>
    <t>CONST. OF IRRIG. CHANNEL AT DAYI</t>
  </si>
  <si>
    <t>CONST. OF IRRIG. CHANNEL AT KARO</t>
  </si>
  <si>
    <t>CONST. OF IRRIG. CHANNEL AT KARO NA ALMA</t>
  </si>
  <si>
    <t>CONSTRUCTION OF MOSQUES/ISLAMIYYA AT KARFI</t>
  </si>
  <si>
    <t>CONSTRUCTION OF MOSQUES/ISLAMIYYA AT RUWAN SANYI KATANGA</t>
  </si>
  <si>
    <t>CONSTRUCTION OF MOSQUES/ISLAMIYYA AT YABA</t>
  </si>
  <si>
    <t>CONSTRUCTION OF MOSQUES/ISLAMIYYA AT MAKAURACHI</t>
  </si>
  <si>
    <t>CONSTRUCTION OF MOSQUES/ISLAMIYYA AT GORA</t>
  </si>
  <si>
    <t>CONSTRUCTION OF MOSQUES/ISLAMIYYA AT YARMAMA HAYIN DAUDU</t>
  </si>
  <si>
    <t>CONSTRUCTION OF MOSQUES/ISLAMIYYA AT DANSARAI</t>
  </si>
  <si>
    <t>REHAB. OF PRIMARY SCHOOL AT MANNA</t>
  </si>
  <si>
    <t>REHAB. OF PRIMARY SCHOOL AT MAKAURACHI</t>
  </si>
  <si>
    <t>REHAB. OF PRIMARY SCHOOL AT GORA</t>
  </si>
  <si>
    <t>REHAB. OF PRIMARY SCHOOL AT DANKURU M/FASHI B</t>
  </si>
  <si>
    <t>REHAB. OF PRIMARY SCHOOL AT DAYI UNGUWAR BUGAU</t>
  </si>
  <si>
    <t>REHAB. OF PRIMARY SCHOOL AT GWANA MARDE</t>
  </si>
  <si>
    <t>CONSTRUCTION/PROVISION OF CEMETERIE AT DAYI</t>
  </si>
  <si>
    <t>CONSTRUCTION/PROVISION OF CEMETERIE AT YARMAMA</t>
  </si>
  <si>
    <t>CONSTRUCTION/PROVISION OF CEMETERIE AT GORA</t>
  </si>
  <si>
    <t>CONSTRUCTION/PROVISION OF CEMETERY MAKAURACHI</t>
  </si>
  <si>
    <t>REHABILITATION OF  BELLO PRIMARY SCHOOL DAYI</t>
  </si>
  <si>
    <t>REHABILITATION OF ALIYU PS MALUMFASHI B</t>
  </si>
  <si>
    <t>REHABILITATION OF PRIMARY SCHOOL MAKAURACHI</t>
  </si>
  <si>
    <t>REHABILITATION OF PRIMARY SCHOOL YABA</t>
  </si>
  <si>
    <t>REHABILITATION OF PRIMARY SCHOOL KATANGA UNGUWAR BARO</t>
  </si>
  <si>
    <t>REHABILITATION OF PRIMARY SCHOOL GORA</t>
  </si>
  <si>
    <t>REHABILITATION OF ISLAMIYYA SCHOOLS AT BORIN DAWA</t>
  </si>
  <si>
    <t>REHABILITATION OF ISLAMIYYA SCHOOLS AT MAKAURACHI</t>
  </si>
  <si>
    <t>REHABILITATION OF ISLAMIYYA SCHOOLS AT DANSARAI,</t>
  </si>
  <si>
    <t>CONSTRUCTION OF CLINIC AT U/BABA YAR MAMA PHASE II</t>
  </si>
  <si>
    <t>CONSTRUCTION OF DOCTORS QUARTERS AT CHC MALUMFASHI PHASE II</t>
  </si>
  <si>
    <t>REN. &amp; REPAIRS OF PHC KWANDAWA PHASE II</t>
  </si>
  <si>
    <t>RENV. &amp; UPGRADING OF DISPENSARY AT MARMARA</t>
  </si>
  <si>
    <t>ENVIRONMENTAL SEWAGE &amp; DRAINAGE PHASE II</t>
  </si>
  <si>
    <t>CONSTRUCTION OF HAND PUMPS BORE HOLE AT MALUMFASHI A</t>
  </si>
  <si>
    <t>CONSTRUCTION OF HAND PUMPS BORE HOLE AT MALUMFASHI B</t>
  </si>
  <si>
    <t>CONSTRUCTION OF HAND PUMPS BORE HOLE AT RUWAN SANYI</t>
  </si>
  <si>
    <t>CONSTRUCTION OF HAND PUMPS BORE HOLE AT YABA</t>
  </si>
  <si>
    <t>CONSTRUCTION OF HAND PUMPS BORE HOLE AT KARFI</t>
  </si>
  <si>
    <t>CONSTRUCTION OF HAND PUMPS BORE HOLE AT BORIN DAWA</t>
  </si>
  <si>
    <t>CONSTRUCTION OF HAND PUMPS BORE HOLE AT NA-ALMA</t>
  </si>
  <si>
    <t>CONSTRUCTION OF HAND PUMPS BORE HOLE AT DAYI</t>
  </si>
  <si>
    <t>CONSTRUCTION OF HAND PUMPS BORE HOLE AT YARMAMA</t>
  </si>
  <si>
    <t>CONSTRUCTION OF HAND PUMPS BORE HOLE AT GORA</t>
  </si>
  <si>
    <t>CONSTRUCTION OF HAND PUMPS BORE HOLE AT DANSARAI</t>
  </si>
  <si>
    <t>CONSTRUCTION OF HAND PUMPS BORE HOLE AT MAKAURACHI</t>
  </si>
  <si>
    <t>Welfare Packages Staff</t>
  </si>
  <si>
    <t>RENOVATION OF SLAUGHTER HOUSE AT MALUMFASHI A WARD</t>
  </si>
  <si>
    <t>RENOVATION OF SLAUGHTER HOUSE AT MALUMFASHI B WARD</t>
  </si>
  <si>
    <t>REHAB. OF TOWNSHIP ROADS AT DAYI &amp; RUWAN SANYI</t>
  </si>
  <si>
    <t>REHAB. OF TOWNSHIP ROAD AT DAYI PHASE II</t>
  </si>
  <si>
    <t>REHAB. OF TOWNSHIP ROADS AT RUWAN SANYI PHASE II</t>
  </si>
  <si>
    <t>CONSTRUCTION OF MOSQUES/ISLAMIYYA AT KARFI, RUWAN SANYI KATANGA, YABA, MAKAURACHI,GORA, YARMAMA HAYIN DAUDU &amp; DANSARAI</t>
  </si>
  <si>
    <t>CONSTRUCTION/PROVISION OF CEMETERIE AT DAYI, YARMAMA,GORA,MAKAURACHI</t>
  </si>
  <si>
    <t>REHABILITATION OF  BELLO PRIMARY SCHOOL DAYI, ALIYU PS MALUMFASHI, MAKAURACHI, YABA, UNGUWAR BARO, GORA</t>
  </si>
  <si>
    <t>REHABILITATION OF ISLAMIYYA SCHOOLS AT BORIN DAWA, MAKAURACHI, DANSARAI,</t>
  </si>
  <si>
    <t>CONSTRUCTION OF CLINIC AT U/BABA YAR MAMA PHASE I</t>
  </si>
  <si>
    <t>CONSTRUCTION OF DOCTORS QUARTERS AT CHC MALUMFASHI PHASE I</t>
  </si>
  <si>
    <t>REN. &amp; REPAIRS OF PHC KWANDAWA PHASE I</t>
  </si>
  <si>
    <t>CONSTRUCTION OF SOLAR POWERED MOTORISED BORE HOLES ACROSS 12 WARDS</t>
  </si>
  <si>
    <t>CONSTRUCTION OF 2 BLOCKS V.I.P TOILET   AT NAALMA &amp; DANSARAI PHC</t>
  </si>
  <si>
    <t>REPAIRS OF 2 BLOCKS V.I.P TOILET   AT DANSARAI PHC</t>
  </si>
  <si>
    <t>REPAIRS OF 2 BLOCKS V.I.P TOILET   AT NAALMA PHC</t>
  </si>
  <si>
    <t>REHABILITATION OF BOREHOLES &amp; SOLARS AT M/FASHI B</t>
  </si>
  <si>
    <t>REHABILITATION OF BOREHOLES &amp; SOLARS AT MAKAURACHI</t>
  </si>
  <si>
    <t>REHABILITATION OF BOREHOLES &amp; SOLARS AT YAR MAMA</t>
  </si>
  <si>
    <t>ENVIRONMENTAL SEWAGE &amp; DRAINAGE PHASE I</t>
  </si>
  <si>
    <t>CONSTRUCTION OF CULVERTS AT YAMMAMA GANGARE</t>
  </si>
  <si>
    <t>CONSTRUCTION OF CULVERTS AT GORA</t>
  </si>
  <si>
    <t>CONSTRUCTION OF CULVERTS AT ALBARKA BREAD  MALUMFASHI A BYE PASS</t>
  </si>
  <si>
    <t>CONSTRUCTION OF CULVERTS AT MALUMFASHI B</t>
  </si>
  <si>
    <t>CONSTRUCTION OF CULVERTS AT KARFI</t>
  </si>
  <si>
    <t>CONSTRUCTION OF FEEDER ROAD AT GIDAN KASHI PHASE I</t>
  </si>
  <si>
    <t>CONSTRUCTION OF FEEDER ROAD AT GIDAN KASHI PHASE II</t>
  </si>
  <si>
    <t>REHABILITATION/REPAIRS -  MALUMFASHI B U/DUTSI</t>
  </si>
  <si>
    <t>REHABILITATION/REPAIRS - ELECTRICITY AT  GORA</t>
  </si>
  <si>
    <t>REHABILITATION/REPAIRS - ELECTRICITY AT NA-ALMA</t>
  </si>
  <si>
    <t>REHABILITATION OF FEEDER ROADS HAYIN MAJEMA PHASE I</t>
  </si>
  <si>
    <t>REHABILITATION OF FEEDER ROADS HAYIN MAJEMA PHASE II</t>
  </si>
  <si>
    <t>REHABILITATION OF CULVERTS AND DRAINAGE AT YARMAMA</t>
  </si>
  <si>
    <t xml:space="preserve">RENOVATION OF BUILDING AT LG CHAMBER SECRETARIAT </t>
  </si>
  <si>
    <t>REHABILITATION OF CULVERTS AND DRAINAGE AT MALUMFASHI B HAYIN GADA</t>
  </si>
  <si>
    <t>REHABILITATION OF CULVERTS AND DRAINAGE AT MALUMFASHI AREA I</t>
  </si>
  <si>
    <t>REHAB. OF PRIMARY SCHOOL AT MANNA, MAKAURACHI, GORA, DANKURU,U/BUGAU, KWANA MARDE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</si>
</sst>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/>
  </cellStyleXfs>
  <cellXfs count="8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43" fontId="7" fillId="2" borderId="2" xfId="1" applyFont="1" applyFill="1" applyBorder="1" applyAlignment="1" applyProtection="1">
      <alignment horizontal="left" wrapText="1"/>
      <protection locked="0"/>
    </xf>
    <xf numFmtId="43" fontId="9" fillId="2" borderId="2" xfId="1" applyFont="1" applyFill="1" applyBorder="1" applyAlignment="1" applyProtection="1">
      <alignment horizontal="left" wrapText="1"/>
      <protection locked="0"/>
    </xf>
    <xf numFmtId="43" fontId="9" fillId="2" borderId="3" xfId="1" applyFont="1" applyFill="1" applyBorder="1" applyAlignment="1" applyProtection="1">
      <alignment horizontal="left" wrapText="1"/>
      <protection locked="0"/>
    </xf>
    <xf numFmtId="43" fontId="7" fillId="0" borderId="2" xfId="1" applyFont="1" applyFill="1" applyBorder="1" applyAlignment="1" applyProtection="1">
      <alignment horizontal="left" wrapText="1"/>
      <protection locked="0"/>
    </xf>
    <xf numFmtId="43" fontId="7" fillId="0" borderId="3" xfId="1" applyFont="1" applyFill="1" applyBorder="1" applyAlignment="1" applyProtection="1">
      <alignment horizontal="left" wrapText="1"/>
      <protection locked="0"/>
    </xf>
    <xf numFmtId="43" fontId="7" fillId="0" borderId="4" xfId="1" applyFont="1" applyFill="1" applyBorder="1" applyAlignment="1" applyProtection="1">
      <alignment horizontal="left" wrapText="1"/>
      <protection locked="0"/>
    </xf>
    <xf numFmtId="43" fontId="7" fillId="0" borderId="5" xfId="1" applyFont="1" applyFill="1" applyBorder="1" applyAlignment="1" applyProtection="1">
      <alignment horizontal="left" wrapText="1"/>
      <protection locked="0"/>
    </xf>
    <xf numFmtId="43" fontId="7" fillId="0" borderId="9" xfId="1" applyFont="1" applyFill="1" applyBorder="1" applyAlignment="1" applyProtection="1">
      <alignment horizontal="left" wrapText="1"/>
      <protection locked="0"/>
    </xf>
    <xf numFmtId="43" fontId="7" fillId="0" borderId="0" xfId="1" applyFont="1" applyFill="1" applyBorder="1" applyAlignment="1" applyProtection="1">
      <alignment horizontal="left" wrapText="1"/>
      <protection locked="0"/>
    </xf>
    <xf numFmtId="43" fontId="7" fillId="0" borderId="6" xfId="1" applyFont="1" applyFill="1" applyBorder="1" applyAlignment="1" applyProtection="1">
      <alignment horizontal="left" wrapText="1"/>
      <protection locked="0"/>
    </xf>
    <xf numFmtId="43" fontId="7" fillId="0" borderId="7" xfId="1" applyFont="1" applyFill="1" applyBorder="1" applyAlignment="1" applyProtection="1">
      <alignment horizontal="left" wrapText="1"/>
      <protection locked="0"/>
    </xf>
    <xf numFmtId="43" fontId="7" fillId="0" borderId="8" xfId="1" applyFont="1" applyFill="1" applyBorder="1" applyAlignment="1" applyProtection="1">
      <alignment horizontal="left" wrapText="1"/>
      <protection locked="0"/>
    </xf>
    <xf numFmtId="43" fontId="9" fillId="0" borderId="2" xfId="1" applyFont="1" applyFill="1" applyBorder="1" applyAlignment="1" applyProtection="1">
      <alignment horizontal="left" wrapText="1"/>
      <protection locked="0"/>
    </xf>
    <xf numFmtId="43" fontId="9" fillId="0" borderId="3" xfId="1" applyFont="1" applyFill="1" applyBorder="1" applyAlignment="1" applyProtection="1">
      <alignment horizontal="left" wrapText="1"/>
      <protection locked="0"/>
    </xf>
    <xf numFmtId="43" fontId="9" fillId="0" borderId="10" xfId="1" applyFont="1" applyFill="1" applyBorder="1" applyAlignment="1" applyProtection="1">
      <alignment horizontal="left" wrapText="1"/>
      <protection locked="0"/>
    </xf>
    <xf numFmtId="43" fontId="9" fillId="0" borderId="11" xfId="1" applyFont="1" applyFill="1" applyBorder="1" applyAlignment="1" applyProtection="1">
      <alignment horizontal="left" wrapText="1"/>
      <protection locked="0"/>
    </xf>
    <xf numFmtId="1" fontId="1" fillId="0" borderId="1" xfId="0" quotePrefix="1" applyNumberFormat="1" applyFont="1" applyBorder="1" applyAlignment="1" applyProtection="1">
      <alignment vertical="center" wrapText="1"/>
      <protection locked="0"/>
    </xf>
    <xf numFmtId="1" fontId="1" fillId="0" borderId="1" xfId="0" applyNumberFormat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3">
    <cellStyle name="Comma" xfId="1" builtinId="3"/>
    <cellStyle name="Normal" xfId="0" builtinId="0"/>
    <cellStyle name="Normal 3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00"/>
  <sheetViews>
    <sheetView tabSelected="1" view="pageBreakPreview" zoomScale="90" zoomScaleNormal="120" zoomScaleSheetLayoutView="90" workbookViewId="0">
      <selection activeCell="F4" sqref="F4"/>
    </sheetView>
  </sheetViews>
  <sheetFormatPr defaultColWidth="8.88671875" defaultRowHeight="15" x14ac:dyDescent="0.25"/>
  <cols>
    <col min="1" max="1" width="10.6640625" style="1" customWidth="1"/>
    <col min="2" max="2" width="52" style="1" bestFit="1" customWidth="1"/>
    <col min="3" max="4" width="26.109375" style="1" bestFit="1" customWidth="1"/>
    <col min="5" max="5" width="26.44140625" style="1" bestFit="1" customWidth="1"/>
    <col min="6" max="6" width="14.109375" style="1" bestFit="1" customWidth="1"/>
    <col min="7" max="16384" width="8.88671875" style="1"/>
  </cols>
  <sheetData>
    <row r="1" spans="1:6" x14ac:dyDescent="0.25">
      <c r="A1" s="49"/>
      <c r="B1" s="49"/>
      <c r="C1" s="49"/>
      <c r="D1" s="49"/>
      <c r="E1" s="49"/>
      <c r="F1" s="49"/>
    </row>
    <row r="2" spans="1:6" x14ac:dyDescent="0.25">
      <c r="A2" s="85" t="s">
        <v>456</v>
      </c>
      <c r="B2" s="85"/>
      <c r="C2" s="85"/>
      <c r="D2" s="85"/>
      <c r="E2" s="85"/>
      <c r="F2" s="49"/>
    </row>
    <row r="3" spans="1:6" x14ac:dyDescent="0.25">
      <c r="A3" s="86" t="s">
        <v>792</v>
      </c>
      <c r="B3" s="86"/>
      <c r="C3" s="86"/>
      <c r="D3" s="86"/>
      <c r="E3" s="86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591</v>
      </c>
      <c r="D5" s="50" t="s">
        <v>592</v>
      </c>
      <c r="E5" s="50" t="s">
        <v>593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14488240</v>
      </c>
      <c r="D7" s="11"/>
      <c r="E7" s="11">
        <f>'CONS. MASTER B. SUMMARY F.ii'!E6</f>
        <v>51538688.079999998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8099237138.4400005</v>
      </c>
      <c r="D8" s="11">
        <f t="shared" ref="D8:E8" si="0">SUM(D9:D10)</f>
        <v>5102570509.1300001</v>
      </c>
      <c r="E8" s="11">
        <f t="shared" si="0"/>
        <v>8563308427.4800005</v>
      </c>
      <c r="F8" s="7">
        <f>D8/C8*100</f>
        <v>63.000631070703648</v>
      </c>
    </row>
    <row r="9" spans="1:6" x14ac:dyDescent="0.25">
      <c r="A9" s="7"/>
      <c r="B9" s="5" t="s">
        <v>335</v>
      </c>
      <c r="C9" s="10">
        <f>'SUMMARY OF REVENUE F.iii'!C6</f>
        <v>8002193214.4400005</v>
      </c>
      <c r="D9" s="10">
        <f>'SUMMARY OF REVENUE F.iii'!D6</f>
        <v>5058197759.1300001</v>
      </c>
      <c r="E9" s="10">
        <f>'SUMMARY OF REVENUE F.iii'!E6</f>
        <v>8335562886.7600002</v>
      </c>
      <c r="F9" s="7">
        <f t="shared" ref="F9:F25" si="1">D9/C9*100</f>
        <v>63.210142814378123</v>
      </c>
    </row>
    <row r="10" spans="1:6" x14ac:dyDescent="0.25">
      <c r="A10" s="7"/>
      <c r="B10" s="5" t="s">
        <v>336</v>
      </c>
      <c r="C10" s="10">
        <f>'SUMMARY OF REVENUE F.iii'!C16</f>
        <v>97043924</v>
      </c>
      <c r="D10" s="10">
        <f>'SUMMARY OF REVENUE F.iii'!D16</f>
        <v>44372750</v>
      </c>
      <c r="E10" s="10">
        <f>'SUMMARY OF REVENUE F.iii'!E16</f>
        <v>227745540.72000003</v>
      </c>
      <c r="F10" s="7">
        <f t="shared" si="1"/>
        <v>45.724397954064592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4720287163.4399996</v>
      </c>
      <c r="D12" s="11">
        <f t="shared" ref="D12:E12" si="2">SUM(D13:D14)</f>
        <v>3822763516.9900002</v>
      </c>
      <c r="E12" s="11">
        <f t="shared" si="2"/>
        <v>5212712123.8500004</v>
      </c>
      <c r="F12" s="7">
        <f t="shared" si="1"/>
        <v>80.985825324323883</v>
      </c>
    </row>
    <row r="13" spans="1:6" x14ac:dyDescent="0.25">
      <c r="A13" s="7"/>
      <c r="B13" s="5" t="s">
        <v>337</v>
      </c>
      <c r="C13" s="10">
        <f>'CONS. MASTER B. SUMMARY F.ii'!C19</f>
        <v>3364491287.1599998</v>
      </c>
      <c r="D13" s="10">
        <f>'CONS. MASTER B. SUMMARY F.ii'!D19</f>
        <v>3256962030.4900002</v>
      </c>
      <c r="E13" s="10">
        <f>'CONS. MASTER B. SUMMARY F.ii'!E19</f>
        <v>3757124290.5200005</v>
      </c>
      <c r="F13" s="7">
        <f t="shared" si="1"/>
        <v>96.803996578015628</v>
      </c>
    </row>
    <row r="14" spans="1:6" x14ac:dyDescent="0.25">
      <c r="A14" s="7"/>
      <c r="B14" s="5" t="s">
        <v>338</v>
      </c>
      <c r="C14" s="10">
        <f>'CONS. MASTER B. SUMMARY F.ii'!C20</f>
        <v>1355795876.28</v>
      </c>
      <c r="D14" s="10">
        <f>'CONS. MASTER B. SUMMARY F.ii'!D20</f>
        <v>565801486.5</v>
      </c>
      <c r="E14" s="10">
        <f>'CONS. MASTER B. SUMMARY F.ii'!E20</f>
        <v>1455587833.3299999</v>
      </c>
      <c r="F14" s="7">
        <f t="shared" si="1"/>
        <v>41.732055422120951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F.iii'!C118</f>
        <v>0</v>
      </c>
      <c r="D19" s="10">
        <f>'SUMMARY OF REVENUE F.iii'!D118</f>
        <v>0</v>
      </c>
      <c r="E19" s="10">
        <f>'SUMMARY OF REVENUE F.iii'!E118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3393438215</v>
      </c>
      <c r="D22" s="11">
        <f>'CONS. MASTER B. SUMMARY F.ii'!D27</f>
        <v>1464148229.24</v>
      </c>
      <c r="E22" s="11">
        <f>'CONS. MASTER B. SUMMARY F.ii'!E27</f>
        <v>3402134991.71</v>
      </c>
      <c r="F22" s="7">
        <f t="shared" si="1"/>
        <v>43.146453139121029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8113725378.4400005</v>
      </c>
      <c r="D24" s="11">
        <f t="shared" ref="D24:E24" si="4">D7+D8+D18</f>
        <v>5102570509.1300001</v>
      </c>
      <c r="E24" s="11">
        <f t="shared" si="4"/>
        <v>8614847115.5600014</v>
      </c>
      <c r="F24" s="7">
        <f t="shared" si="1"/>
        <v>62.888134255673499</v>
      </c>
    </row>
    <row r="25" spans="1:6" x14ac:dyDescent="0.25">
      <c r="A25" s="5" t="s">
        <v>333</v>
      </c>
      <c r="B25" s="5" t="s">
        <v>2</v>
      </c>
      <c r="C25" s="11">
        <f>C12+C22</f>
        <v>8113725378.4399996</v>
      </c>
      <c r="D25" s="11">
        <f t="shared" ref="D25:E25" si="5">D12+D22</f>
        <v>5286911746.2300005</v>
      </c>
      <c r="E25" s="11">
        <f t="shared" si="5"/>
        <v>8614847115.5600014</v>
      </c>
      <c r="F25" s="7">
        <f t="shared" si="1"/>
        <v>65.160102168093076</v>
      </c>
    </row>
    <row r="26" spans="1:6" x14ac:dyDescent="0.25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/wOlADHAjWpArvMgZcAAdrHN4/QuK1ijgUfH9qxJR/6Z9kKwzWl8xSGZZTbfLFqcZhGzRrDtl57Buon3ao00Q==" saltValue="k8wKkxbmM+bJGEkZIOy3IA==" spinCount="100000" sheet="1" objects="1" scenarios="1" formatColumns="0" formatRows="0" selectLockedCells="1"/>
  <mergeCells count="2"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00"/>
  <sheetViews>
    <sheetView view="pageBreakPreview" zoomScale="90" zoomScaleNormal="130" zoomScaleSheetLayoutView="90" workbookViewId="0">
      <selection activeCell="A2" sqref="A2:E2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3" width="26.33203125" style="1" bestFit="1" customWidth="1"/>
    <col min="4" max="4" width="25.88671875" style="1" bestFit="1" customWidth="1"/>
    <col min="5" max="5" width="26.33203125" style="1" bestFit="1" customWidth="1"/>
    <col min="6" max="16384" width="8.88671875" style="1"/>
  </cols>
  <sheetData>
    <row r="1" spans="1:5" x14ac:dyDescent="0.25">
      <c r="A1" s="49"/>
      <c r="B1" s="49"/>
      <c r="C1" s="49"/>
      <c r="D1" s="49"/>
      <c r="E1" s="49"/>
    </row>
    <row r="2" spans="1:5" x14ac:dyDescent="0.25">
      <c r="A2" s="85" t="s">
        <v>455</v>
      </c>
      <c r="B2" s="85"/>
      <c r="C2" s="85"/>
      <c r="D2" s="85"/>
      <c r="E2" s="85"/>
    </row>
    <row r="3" spans="1:5" x14ac:dyDescent="0.25">
      <c r="A3" s="86" t="s">
        <v>793</v>
      </c>
      <c r="B3" s="86"/>
      <c r="C3" s="86"/>
      <c r="D3" s="86"/>
      <c r="E3" s="86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591</v>
      </c>
      <c r="D5" s="50" t="s">
        <v>592</v>
      </c>
      <c r="E5" s="50" t="s">
        <v>593</v>
      </c>
    </row>
    <row r="6" spans="1:5" x14ac:dyDescent="0.25">
      <c r="A6" s="44">
        <v>1</v>
      </c>
      <c r="B6" s="46" t="s">
        <v>291</v>
      </c>
      <c r="C6" s="52">
        <v>14488240</v>
      </c>
      <c r="D6" s="52"/>
      <c r="E6" s="52">
        <v>51538688.079999998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8002193214.4400005</v>
      </c>
      <c r="D8" s="10">
        <f>'SUMMARY OF REVENUE F.iii'!D6</f>
        <v>5058197759.1300001</v>
      </c>
      <c r="E8" s="10">
        <f>'SUMMARY OF REVENUE F.iii'!E6</f>
        <v>8335562886.7600002</v>
      </c>
    </row>
    <row r="9" spans="1:5" x14ac:dyDescent="0.25">
      <c r="A9" s="7">
        <v>4</v>
      </c>
      <c r="B9" s="7" t="s">
        <v>294</v>
      </c>
      <c r="C9" s="10">
        <f>'SUMMARY OF REVENUE F.iii'!C16</f>
        <v>97043924</v>
      </c>
      <c r="D9" s="10">
        <f>'SUMMARY OF REVENUE F.iii'!D16</f>
        <v>44372750</v>
      </c>
      <c r="E9" s="10">
        <f>'SUMMARY OF REVENUE F.iii'!E16</f>
        <v>227745540.72000003</v>
      </c>
    </row>
    <row r="10" spans="1:5" x14ac:dyDescent="0.25">
      <c r="A10" s="7">
        <v>5</v>
      </c>
      <c r="B10" s="7" t="s">
        <v>295</v>
      </c>
      <c r="C10" s="10">
        <f>'SUMMARY OF REVENUE F.iii'!C118</f>
        <v>0</v>
      </c>
      <c r="D10" s="10">
        <f>'SUMMARY OF REVENUE F.iii'!D118</f>
        <v>0</v>
      </c>
      <c r="E10" s="10">
        <f>'SUMMARY OF REVENUE F.iii'!E118</f>
        <v>0</v>
      </c>
    </row>
    <row r="11" spans="1:5" x14ac:dyDescent="0.25">
      <c r="A11" s="7">
        <v>6</v>
      </c>
      <c r="B11" s="7" t="s">
        <v>296</v>
      </c>
      <c r="C11" s="10">
        <f>'SUMMARY OF REVENUE F.iii'!C128</f>
        <v>0</v>
      </c>
      <c r="D11" s="10">
        <f>'SUMMARY OF REVENUE F.iii'!D128</f>
        <v>0</v>
      </c>
      <c r="E11" s="10">
        <f>'SUMMARY OF REVENUE F.iii'!E128</f>
        <v>0</v>
      </c>
    </row>
    <row r="12" spans="1:5" x14ac:dyDescent="0.25">
      <c r="A12" s="5">
        <v>7</v>
      </c>
      <c r="B12" s="5" t="s">
        <v>297</v>
      </c>
      <c r="C12" s="11">
        <f>SUM(C8:C11)</f>
        <v>8099237138.4400005</v>
      </c>
      <c r="D12" s="11">
        <f t="shared" ref="D12:E12" si="0">SUM(D8:D11)</f>
        <v>5102570509.1300001</v>
      </c>
      <c r="E12" s="11">
        <f t="shared" si="0"/>
        <v>8563308427.4800005</v>
      </c>
    </row>
    <row r="13" spans="1:5" x14ac:dyDescent="0.25">
      <c r="A13" s="5">
        <v>8</v>
      </c>
      <c r="B13" s="5" t="s">
        <v>298</v>
      </c>
      <c r="C13" s="11">
        <f>C6+C12</f>
        <v>8113725378.4400005</v>
      </c>
      <c r="D13" s="11">
        <f t="shared" ref="D13:E13" si="1">D6+D12</f>
        <v>5102570509.1300001</v>
      </c>
      <c r="E13" s="11">
        <f t="shared" si="1"/>
        <v>8614847115.5600014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3364491287.1599998</v>
      </c>
      <c r="D19" s="10">
        <f>'SUMMARY OF EXP F.iv'!D7</f>
        <v>3256962030.4900002</v>
      </c>
      <c r="E19" s="10">
        <f>'SUMMARY OF EXP F.iv'!E7</f>
        <v>3757124290.5200005</v>
      </c>
    </row>
    <row r="20" spans="1:5" x14ac:dyDescent="0.25">
      <c r="A20" s="7">
        <v>15</v>
      </c>
      <c r="B20" s="7" t="s">
        <v>305</v>
      </c>
      <c r="C20" s="10">
        <f>'SUMMARY OF EXP F.iv'!C25</f>
        <v>1355795876.28</v>
      </c>
      <c r="D20" s="10">
        <f>'SUMMARY OF EXP F.iv'!D25</f>
        <v>565801486.5</v>
      </c>
      <c r="E20" s="10">
        <f>'SUMMARY OF EXP F.iv'!E25</f>
        <v>1455587833.3299999</v>
      </c>
    </row>
    <row r="21" spans="1:5" x14ac:dyDescent="0.25">
      <c r="A21" s="5">
        <v>16</v>
      </c>
      <c r="B21" s="5" t="s">
        <v>306</v>
      </c>
      <c r="C21" s="11">
        <f>SUM(C19:C20)</f>
        <v>4720287163.4399996</v>
      </c>
      <c r="D21" s="11">
        <f t="shared" ref="D21:E21" si="3">SUM(D19:D20)</f>
        <v>3822763516.9900002</v>
      </c>
      <c r="E21" s="11">
        <f t="shared" si="3"/>
        <v>5212712123.8500004</v>
      </c>
    </row>
    <row r="22" spans="1:5" x14ac:dyDescent="0.25">
      <c r="A22" s="5">
        <v>17</v>
      </c>
      <c r="B22" s="5" t="s">
        <v>307</v>
      </c>
      <c r="C22" s="11">
        <f>C17+C21</f>
        <v>4720287163.4399996</v>
      </c>
      <c r="D22" s="11">
        <f t="shared" ref="D22:E22" si="4">D17+D21</f>
        <v>3822763516.9900002</v>
      </c>
      <c r="E22" s="11">
        <f t="shared" si="4"/>
        <v>5212712123.8500004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687000000</v>
      </c>
      <c r="D24" s="61">
        <f>'PMD CAPITAL EXP F.xii'!E6</f>
        <v>100017139.12</v>
      </c>
      <c r="E24" s="61">
        <f>'PMD CAPITAL EXP F.xii'!F6</f>
        <v>430000000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1547127333</v>
      </c>
      <c r="D25" s="62">
        <f>'AGRIC CAPITAL EXP F.xii'!E6+'FINANCE CAPITAL EXP F.xii'!E6+'WORKS CAPITAL EXP F.xii'!E6</f>
        <v>904612943.43000007</v>
      </c>
      <c r="E25" s="62">
        <f>'AGRIC CAPITAL EXP F.xii'!F6+'FINANCE CAPITAL EXP F.xii'!F6+'WORKS CAPITAL EXP F.xii'!F6</f>
        <v>2588134991.71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1159310882</v>
      </c>
      <c r="D26" s="62">
        <f>'ESD CAPITAL EXP F.xii'!E6+'PHC CAPITAL EXP F.xii'!E6+'WATSAN CAPITAL EXP F.xii'!E6</f>
        <v>459518146.69</v>
      </c>
      <c r="E26" s="62">
        <f>'ESD CAPITAL EXP F.xii'!F6+'PHC CAPITAL EXP F.xii'!F6+'WATSAN CAPITAL EXP F.xii'!F6</f>
        <v>384000000</v>
      </c>
    </row>
    <row r="27" spans="1:5" x14ac:dyDescent="0.25">
      <c r="A27" s="5">
        <v>22</v>
      </c>
      <c r="B27" s="5" t="s">
        <v>312</v>
      </c>
      <c r="C27" s="11">
        <f>SUM(C24:C26)</f>
        <v>3393438215</v>
      </c>
      <c r="D27" s="11">
        <f t="shared" ref="D27:E27" si="5">SUM(D24:D26)</f>
        <v>1464148229.24</v>
      </c>
      <c r="E27" s="11">
        <f t="shared" si="5"/>
        <v>3402134991.71</v>
      </c>
    </row>
    <row r="28" spans="1:5" x14ac:dyDescent="0.25">
      <c r="A28" s="5">
        <v>23</v>
      </c>
      <c r="B28" s="5" t="s">
        <v>313</v>
      </c>
      <c r="C28" s="11">
        <f>C22+C27</f>
        <v>8113725378.4399996</v>
      </c>
      <c r="D28" s="11">
        <f t="shared" ref="D28:E28" si="6">D22+D27</f>
        <v>5286911746.2300005</v>
      </c>
      <c r="E28" s="11">
        <f t="shared" si="6"/>
        <v>8614847115.5600014</v>
      </c>
    </row>
    <row r="29" spans="1:5" x14ac:dyDescent="0.25">
      <c r="A29" s="7">
        <v>24</v>
      </c>
      <c r="B29" s="5" t="s">
        <v>314</v>
      </c>
      <c r="C29" s="11">
        <f>C13-C28</f>
        <v>0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0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9pD0B9JLeKTtiKKMmWd7pdT55jm44mJ3CfI9/Le3BsTxOEIT4lRAprnHqiAMRX9Oc+e0ztmrEd+shDbbj47TnQ==" saltValue="JTapOUXUNvQyegn2GXl/hQ==" spinCount="100000" sheet="1" objects="1" scenarios="1" formatColumns="0" formatRows="0" selectLockedCells="1"/>
  <mergeCells count="2">
    <mergeCell ref="A3:E3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300"/>
  <sheetViews>
    <sheetView view="pageBreakPreview" topLeftCell="A67" zoomScale="90" zoomScaleNormal="13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5" x14ac:dyDescent="0.25">
      <c r="A1" s="85" t="s">
        <v>454</v>
      </c>
      <c r="B1" s="85"/>
      <c r="C1" s="85"/>
      <c r="D1" s="85"/>
      <c r="E1" s="85"/>
    </row>
    <row r="2" spans="1:5" x14ac:dyDescent="0.25">
      <c r="A2" s="86" t="s">
        <v>794</v>
      </c>
      <c r="B2" s="86"/>
      <c r="C2" s="86"/>
      <c r="D2" s="86"/>
      <c r="E2" s="86"/>
    </row>
    <row r="4" spans="1:5" ht="45" x14ac:dyDescent="0.25">
      <c r="A4" s="46" t="s">
        <v>0</v>
      </c>
      <c r="B4" s="47" t="s">
        <v>111</v>
      </c>
      <c r="C4" s="50" t="s">
        <v>591</v>
      </c>
      <c r="D4" s="50" t="s">
        <v>592</v>
      </c>
      <c r="E4" s="50" t="s">
        <v>593</v>
      </c>
    </row>
    <row r="5" spans="1:5" s="1" customFormat="1" x14ac:dyDescent="0.25">
      <c r="A5" s="14">
        <v>1</v>
      </c>
      <c r="B5" s="14" t="s">
        <v>342</v>
      </c>
      <c r="C5" s="11">
        <f>C6+C16+C118+C128</f>
        <v>8099237138.4400005</v>
      </c>
      <c r="D5" s="11">
        <f t="shared" ref="D5:E5" si="0">D6+D16+D118+D128</f>
        <v>5102570509.1300001</v>
      </c>
      <c r="E5" s="11">
        <f t="shared" si="0"/>
        <v>8563308427.4800005</v>
      </c>
    </row>
    <row r="6" spans="1:5" s="1" customFormat="1" x14ac:dyDescent="0.25">
      <c r="A6" s="14">
        <v>11</v>
      </c>
      <c r="B6" s="14" t="s">
        <v>343</v>
      </c>
      <c r="C6" s="11">
        <f>C7</f>
        <v>8002193214.4400005</v>
      </c>
      <c r="D6" s="11">
        <f t="shared" ref="D6:E6" si="1">D7</f>
        <v>5058197759.1300001</v>
      </c>
      <c r="E6" s="11">
        <f t="shared" si="1"/>
        <v>8335562886.7600002</v>
      </c>
    </row>
    <row r="7" spans="1:5" s="1" customFormat="1" x14ac:dyDescent="0.25">
      <c r="A7" s="14">
        <v>1101</v>
      </c>
      <c r="B7" s="14" t="s">
        <v>343</v>
      </c>
      <c r="C7" s="11">
        <f>C8+C11+C13</f>
        <v>8002193214.4400005</v>
      </c>
      <c r="D7" s="11">
        <f t="shared" ref="D7:E7" si="2">D8+D11+D13</f>
        <v>5058197759.1300001</v>
      </c>
      <c r="E7" s="11">
        <f t="shared" si="2"/>
        <v>8335562886.7600002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1783563563.1600001</v>
      </c>
      <c r="D8" s="11">
        <f>SUM(D9:D10)</f>
        <v>5058197759.1300001</v>
      </c>
      <c r="E8" s="11">
        <f>SUM(E9:E10)</f>
        <v>8335562886.7600002</v>
      </c>
    </row>
    <row r="9" spans="1:5" x14ac:dyDescent="0.25">
      <c r="A9" s="53">
        <v>11010101</v>
      </c>
      <c r="B9" s="53" t="s">
        <v>786</v>
      </c>
      <c r="C9" s="51">
        <v>1748177963.1600001</v>
      </c>
      <c r="D9" s="51">
        <v>5058197759.1300001</v>
      </c>
      <c r="E9" s="51">
        <v>8293100166.7600002</v>
      </c>
    </row>
    <row r="10" spans="1:5" x14ac:dyDescent="0.25">
      <c r="A10" s="53">
        <v>11010101</v>
      </c>
      <c r="B10" s="53" t="s">
        <v>787</v>
      </c>
      <c r="C10" s="51">
        <v>35385600</v>
      </c>
      <c r="D10" s="51"/>
      <c r="E10" s="51">
        <v>42462720</v>
      </c>
    </row>
    <row r="11" spans="1:5" s="1" customFormat="1" x14ac:dyDescent="0.25">
      <c r="A11" s="14">
        <v>110102</v>
      </c>
      <c r="B11" s="14" t="s">
        <v>345</v>
      </c>
      <c r="C11" s="11">
        <f>C12</f>
        <v>2323869617</v>
      </c>
      <c r="D11" s="11">
        <f t="shared" ref="D11:E11" si="3">D12</f>
        <v>0</v>
      </c>
      <c r="E11" s="11">
        <f t="shared" si="3"/>
        <v>0</v>
      </c>
    </row>
    <row r="12" spans="1:5" x14ac:dyDescent="0.25">
      <c r="A12" s="53">
        <v>11010201</v>
      </c>
      <c r="B12" s="53" t="s">
        <v>346</v>
      </c>
      <c r="C12" s="67">
        <v>2323869617</v>
      </c>
      <c r="D12" s="69"/>
      <c r="E12" s="68">
        <v>0</v>
      </c>
    </row>
    <row r="13" spans="1:5" s="1" customFormat="1" x14ac:dyDescent="0.25">
      <c r="A13" s="14">
        <v>110103</v>
      </c>
      <c r="B13" s="14" t="s">
        <v>347</v>
      </c>
      <c r="C13" s="11">
        <f>SUM(C14:C15)</f>
        <v>3894760034.2800002</v>
      </c>
      <c r="D13" s="11">
        <f t="shared" ref="D13:E13" si="4">SUM(D14:D15)</f>
        <v>0</v>
      </c>
      <c r="E13" s="11">
        <f t="shared" si="4"/>
        <v>0</v>
      </c>
    </row>
    <row r="14" spans="1:5" hidden="1" x14ac:dyDescent="0.25">
      <c r="A14" s="53">
        <v>11010301</v>
      </c>
      <c r="B14" s="53" t="s">
        <v>348</v>
      </c>
      <c r="C14" s="51"/>
      <c r="D14" s="51"/>
      <c r="E14" s="51"/>
    </row>
    <row r="15" spans="1:5" x14ac:dyDescent="0.25">
      <c r="A15" s="53">
        <v>11010304</v>
      </c>
      <c r="B15" s="53" t="s">
        <v>349</v>
      </c>
      <c r="C15" s="67">
        <v>3894760034.2800002</v>
      </c>
      <c r="D15" s="69">
        <v>0</v>
      </c>
      <c r="E15" s="68">
        <v>0</v>
      </c>
    </row>
    <row r="16" spans="1:5" s="1" customFormat="1" x14ac:dyDescent="0.25">
      <c r="A16" s="14">
        <v>12</v>
      </c>
      <c r="B16" s="14" t="s">
        <v>350</v>
      </c>
      <c r="C16" s="11">
        <f>C17+C23</f>
        <v>97043924</v>
      </c>
      <c r="D16" s="11">
        <f t="shared" ref="D16:E16" si="5">D17+D23</f>
        <v>44372750</v>
      </c>
      <c r="E16" s="11">
        <f t="shared" si="5"/>
        <v>227745540.72000003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30436349.920000002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30436349.920000002</v>
      </c>
    </row>
    <row r="19" spans="1:5" x14ac:dyDescent="0.25">
      <c r="A19" s="53">
        <v>12010301</v>
      </c>
      <c r="B19" s="53" t="s">
        <v>353</v>
      </c>
      <c r="C19" s="51"/>
      <c r="D19" s="51"/>
      <c r="E19" s="51">
        <v>30436349.920000002</v>
      </c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C24+C53+C79+C81+C95+C105+C109+C111+C113+C116</f>
        <v>97043924</v>
      </c>
      <c r="D23" s="11">
        <f t="shared" ref="D23:E23" si="8">D24+D53+D79+D81+D95+D105+D109+D111+D113+D116</f>
        <v>44372750</v>
      </c>
      <c r="E23" s="11">
        <f t="shared" si="8"/>
        <v>197309190.80000001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15446000</v>
      </c>
      <c r="D24" s="11">
        <f>SUM(D25:D52)</f>
        <v>13374000</v>
      </c>
      <c r="E24" s="11">
        <f>SUM(E25:E52)</f>
        <v>38921000</v>
      </c>
    </row>
    <row r="25" spans="1:5" x14ac:dyDescent="0.25">
      <c r="A25" s="53">
        <v>12020105</v>
      </c>
      <c r="B25" s="53" t="s">
        <v>359</v>
      </c>
      <c r="C25" s="51">
        <v>320000</v>
      </c>
      <c r="D25" s="51">
        <v>250000</v>
      </c>
      <c r="E25" s="51">
        <v>0</v>
      </c>
    </row>
    <row r="26" spans="1:5" x14ac:dyDescent="0.25">
      <c r="A26" s="53">
        <v>12020109</v>
      </c>
      <c r="B26" s="53" t="s">
        <v>360</v>
      </c>
      <c r="C26" s="51">
        <v>120000</v>
      </c>
      <c r="D26" s="51">
        <v>0</v>
      </c>
      <c r="E26" s="51">
        <v>120000</v>
      </c>
    </row>
    <row r="27" spans="1:5" x14ac:dyDescent="0.25">
      <c r="A27" s="53">
        <v>12020111</v>
      </c>
      <c r="B27" s="53" t="s">
        <v>361</v>
      </c>
      <c r="C27" s="51">
        <v>330000</v>
      </c>
      <c r="D27" s="51">
        <v>300000</v>
      </c>
      <c r="E27" s="51">
        <v>360000</v>
      </c>
    </row>
    <row r="28" spans="1:5" x14ac:dyDescent="0.25">
      <c r="A28" s="53">
        <v>12020113</v>
      </c>
      <c r="B28" s="53" t="s">
        <v>362</v>
      </c>
      <c r="C28" s="51">
        <v>170000</v>
      </c>
      <c r="D28" s="51">
        <v>0</v>
      </c>
      <c r="E28" s="51">
        <v>500000</v>
      </c>
    </row>
    <row r="29" spans="1:5" x14ac:dyDescent="0.25">
      <c r="A29" s="53">
        <v>12020114</v>
      </c>
      <c r="B29" s="53" t="s">
        <v>363</v>
      </c>
      <c r="C29" s="51">
        <v>26000</v>
      </c>
      <c r="D29" s="51">
        <v>0</v>
      </c>
      <c r="E29" s="51">
        <v>26000</v>
      </c>
    </row>
    <row r="30" spans="1:5" x14ac:dyDescent="0.25">
      <c r="A30" s="53">
        <v>12020112</v>
      </c>
      <c r="B30" s="53" t="s">
        <v>832</v>
      </c>
      <c r="C30" s="51">
        <v>60000</v>
      </c>
      <c r="D30" s="51"/>
      <c r="E30" s="51"/>
    </row>
    <row r="31" spans="1:5" x14ac:dyDescent="0.25">
      <c r="A31" s="53">
        <v>12020116</v>
      </c>
      <c r="B31" s="53" t="s">
        <v>364</v>
      </c>
      <c r="C31" s="51">
        <v>330000</v>
      </c>
      <c r="D31" s="51">
        <v>50000</v>
      </c>
      <c r="E31" s="51">
        <v>365000</v>
      </c>
    </row>
    <row r="32" spans="1:5" x14ac:dyDescent="0.25">
      <c r="A32" s="53">
        <v>12020117</v>
      </c>
      <c r="B32" s="53" t="s">
        <v>365</v>
      </c>
      <c r="C32" s="51"/>
      <c r="D32" s="51">
        <v>50000</v>
      </c>
      <c r="E32" s="51">
        <v>100000</v>
      </c>
    </row>
    <row r="33" spans="1:5" hidden="1" x14ac:dyDescent="0.25">
      <c r="A33" s="53">
        <v>12020118</v>
      </c>
      <c r="B33" s="53" t="s">
        <v>366</v>
      </c>
      <c r="C33" s="51"/>
      <c r="D33" s="51"/>
      <c r="E33" s="51"/>
    </row>
    <row r="34" spans="1:5" hidden="1" x14ac:dyDescent="0.25">
      <c r="A34" s="53">
        <v>12020119</v>
      </c>
      <c r="B34" s="53" t="s">
        <v>367</v>
      </c>
      <c r="C34" s="51"/>
      <c r="D34" s="51"/>
      <c r="E34" s="51"/>
    </row>
    <row r="35" spans="1:5" x14ac:dyDescent="0.25">
      <c r="A35" s="53">
        <v>12020120</v>
      </c>
      <c r="B35" s="53" t="s">
        <v>368</v>
      </c>
      <c r="C35" s="51"/>
      <c r="D35" s="51"/>
      <c r="E35" s="51">
        <v>200000</v>
      </c>
    </row>
    <row r="36" spans="1:5" hidden="1" x14ac:dyDescent="0.25">
      <c r="A36" s="53">
        <v>12020121</v>
      </c>
      <c r="B36" s="53" t="s">
        <v>369</v>
      </c>
      <c r="C36" s="51"/>
      <c r="D36" s="51"/>
      <c r="E36" s="51"/>
    </row>
    <row r="37" spans="1:5" x14ac:dyDescent="0.25">
      <c r="A37" s="53">
        <v>12020122</v>
      </c>
      <c r="B37" s="53" t="s">
        <v>370</v>
      </c>
      <c r="C37" s="51">
        <v>1700000</v>
      </c>
      <c r="D37" s="51">
        <v>1500000</v>
      </c>
      <c r="E37" s="51">
        <v>10000000</v>
      </c>
    </row>
    <row r="38" spans="1:5" x14ac:dyDescent="0.25">
      <c r="A38" s="53">
        <v>12020124</v>
      </c>
      <c r="B38" s="53" t="s">
        <v>371</v>
      </c>
      <c r="C38" s="51">
        <v>3800000</v>
      </c>
      <c r="D38" s="51">
        <v>2950000</v>
      </c>
      <c r="E38" s="51">
        <v>5100000</v>
      </c>
    </row>
    <row r="39" spans="1:5" ht="27.6" x14ac:dyDescent="0.25">
      <c r="A39" s="53">
        <v>12020126</v>
      </c>
      <c r="B39" s="53" t="s">
        <v>833</v>
      </c>
      <c r="C39" s="51">
        <v>990000</v>
      </c>
      <c r="D39" s="51">
        <v>3024000</v>
      </c>
      <c r="E39" s="51">
        <v>10300000</v>
      </c>
    </row>
    <row r="40" spans="1:5" hidden="1" x14ac:dyDescent="0.25">
      <c r="A40" s="53">
        <v>12020128</v>
      </c>
      <c r="B40" s="53" t="s">
        <v>372</v>
      </c>
      <c r="C40" s="51"/>
      <c r="D40" s="51"/>
      <c r="E40" s="51"/>
    </row>
    <row r="41" spans="1:5" x14ac:dyDescent="0.25">
      <c r="A41" s="53">
        <v>12020129</v>
      </c>
      <c r="B41" s="53" t="s">
        <v>373</v>
      </c>
      <c r="C41" s="51"/>
      <c r="D41" s="51"/>
      <c r="E41" s="51">
        <v>500000</v>
      </c>
    </row>
    <row r="42" spans="1:5" x14ac:dyDescent="0.25">
      <c r="A42" s="53">
        <v>12020130</v>
      </c>
      <c r="B42" s="53" t="s">
        <v>374</v>
      </c>
      <c r="C42" s="51"/>
      <c r="D42" s="51"/>
      <c r="E42" s="51">
        <v>300000</v>
      </c>
    </row>
    <row r="43" spans="1:5" hidden="1" x14ac:dyDescent="0.25">
      <c r="A43" s="53">
        <v>12020132</v>
      </c>
      <c r="B43" s="53" t="s">
        <v>375</v>
      </c>
      <c r="C43" s="51"/>
      <c r="D43" s="51"/>
      <c r="E43" s="51"/>
    </row>
    <row r="44" spans="1:5" x14ac:dyDescent="0.25">
      <c r="A44" s="53">
        <v>12020134</v>
      </c>
      <c r="B44" s="53" t="s">
        <v>376</v>
      </c>
      <c r="C44" s="51"/>
      <c r="D44" s="51"/>
      <c r="E44" s="51">
        <v>500000</v>
      </c>
    </row>
    <row r="45" spans="1:5" x14ac:dyDescent="0.25">
      <c r="A45" s="53">
        <v>12020135</v>
      </c>
      <c r="B45" s="53" t="s">
        <v>377</v>
      </c>
      <c r="C45" s="51"/>
      <c r="D45" s="51"/>
      <c r="E45" s="51">
        <v>1000000</v>
      </c>
    </row>
    <row r="46" spans="1:5" x14ac:dyDescent="0.25">
      <c r="A46" s="53">
        <v>12020136</v>
      </c>
      <c r="B46" s="53" t="s">
        <v>378</v>
      </c>
      <c r="C46" s="51"/>
      <c r="D46" s="51"/>
      <c r="E46" s="51">
        <v>500000</v>
      </c>
    </row>
    <row r="47" spans="1:5" x14ac:dyDescent="0.25">
      <c r="A47" s="53">
        <v>12020137</v>
      </c>
      <c r="B47" s="53" t="s">
        <v>379</v>
      </c>
      <c r="C47" s="51">
        <v>7350000</v>
      </c>
      <c r="D47" s="51">
        <v>5250000</v>
      </c>
      <c r="E47" s="51">
        <v>7950000</v>
      </c>
    </row>
    <row r="48" spans="1:5" x14ac:dyDescent="0.25">
      <c r="A48" s="53">
        <v>12020138</v>
      </c>
      <c r="B48" s="53" t="s">
        <v>380</v>
      </c>
      <c r="C48" s="51">
        <v>250000</v>
      </c>
      <c r="D48" s="51"/>
      <c r="E48" s="51">
        <v>250000</v>
      </c>
    </row>
    <row r="49" spans="1:5" x14ac:dyDescent="0.25">
      <c r="A49" s="53">
        <v>12020141</v>
      </c>
      <c r="B49" s="53" t="s">
        <v>381</v>
      </c>
      <c r="C49" s="51"/>
      <c r="D49" s="51"/>
      <c r="E49" s="51">
        <v>250000</v>
      </c>
    </row>
    <row r="50" spans="1:5" hidden="1" x14ac:dyDescent="0.25">
      <c r="A50" s="53">
        <v>12020142</v>
      </c>
      <c r="B50" s="53" t="s">
        <v>382</v>
      </c>
      <c r="C50" s="51"/>
      <c r="D50" s="51"/>
      <c r="E50" s="51"/>
    </row>
    <row r="51" spans="1:5" x14ac:dyDescent="0.25">
      <c r="A51" s="53">
        <v>12020143</v>
      </c>
      <c r="B51" s="53" t="s">
        <v>383</v>
      </c>
      <c r="C51" s="51"/>
      <c r="D51" s="51"/>
      <c r="E51" s="51">
        <v>100000</v>
      </c>
    </row>
    <row r="52" spans="1:5" x14ac:dyDescent="0.25">
      <c r="A52" s="53">
        <v>12020145</v>
      </c>
      <c r="B52" s="53" t="s">
        <v>384</v>
      </c>
      <c r="C52" s="51"/>
      <c r="D52" s="51"/>
      <c r="E52" s="51">
        <v>500000</v>
      </c>
    </row>
    <row r="53" spans="1:5" s="1" customFormat="1" x14ac:dyDescent="0.25">
      <c r="A53" s="14">
        <v>12020400</v>
      </c>
      <c r="B53" s="14" t="s">
        <v>385</v>
      </c>
      <c r="C53" s="11">
        <f>SUM(C54:C78)</f>
        <v>42590000</v>
      </c>
      <c r="D53" s="11">
        <f>SUM(D54:D78)</f>
        <v>29098750</v>
      </c>
      <c r="E53" s="11">
        <f>SUM(E54:E78)</f>
        <v>123519173.8</v>
      </c>
    </row>
    <row r="54" spans="1:5" x14ac:dyDescent="0.25">
      <c r="A54" s="53">
        <v>12020409</v>
      </c>
      <c r="B54" s="53" t="s">
        <v>386</v>
      </c>
      <c r="C54" s="51"/>
      <c r="D54" s="51"/>
      <c r="E54" s="51">
        <v>350000</v>
      </c>
    </row>
    <row r="55" spans="1:5" x14ac:dyDescent="0.25">
      <c r="A55" s="53">
        <v>12020417</v>
      </c>
      <c r="B55" s="53" t="s">
        <v>387</v>
      </c>
      <c r="C55" s="51">
        <v>1200000</v>
      </c>
      <c r="D55" s="51">
        <v>0</v>
      </c>
      <c r="E55" s="51">
        <v>1200000</v>
      </c>
    </row>
    <row r="56" spans="1:5" x14ac:dyDescent="0.25">
      <c r="A56" s="53">
        <v>12020419</v>
      </c>
      <c r="B56" s="53" t="s">
        <v>388</v>
      </c>
      <c r="C56" s="51">
        <v>700000</v>
      </c>
      <c r="D56" s="51">
        <v>0</v>
      </c>
      <c r="E56" s="51">
        <v>2000000</v>
      </c>
    </row>
    <row r="57" spans="1:5" hidden="1" x14ac:dyDescent="0.25">
      <c r="A57" s="53">
        <v>12020427</v>
      </c>
      <c r="B57" s="53" t="s">
        <v>389</v>
      </c>
      <c r="C57" s="51"/>
      <c r="D57" s="51"/>
      <c r="E57" s="51"/>
    </row>
    <row r="58" spans="1:5" hidden="1" x14ac:dyDescent="0.25">
      <c r="A58" s="53">
        <v>12020428</v>
      </c>
      <c r="B58" s="53" t="s">
        <v>390</v>
      </c>
      <c r="C58" s="51"/>
      <c r="D58" s="51"/>
      <c r="E58" s="51"/>
    </row>
    <row r="59" spans="1:5" hidden="1" x14ac:dyDescent="0.25">
      <c r="A59" s="53">
        <v>12020430</v>
      </c>
      <c r="B59" s="53" t="s">
        <v>391</v>
      </c>
      <c r="C59" s="51"/>
      <c r="D59" s="51"/>
      <c r="E59" s="51"/>
    </row>
    <row r="60" spans="1:5" x14ac:dyDescent="0.25">
      <c r="A60" s="53">
        <v>12020436</v>
      </c>
      <c r="B60" s="53" t="s">
        <v>392</v>
      </c>
      <c r="C60" s="51">
        <v>500000</v>
      </c>
      <c r="D60" s="51">
        <v>200000</v>
      </c>
      <c r="E60" s="51">
        <v>500000</v>
      </c>
    </row>
    <row r="61" spans="1:5" x14ac:dyDescent="0.25">
      <c r="A61" s="53">
        <v>12020438</v>
      </c>
      <c r="B61" s="53" t="s">
        <v>393</v>
      </c>
      <c r="C61" s="51"/>
      <c r="D61" s="51"/>
      <c r="E61" s="51">
        <v>500000</v>
      </c>
    </row>
    <row r="62" spans="1:5" x14ac:dyDescent="0.25">
      <c r="A62" s="53">
        <v>12020441</v>
      </c>
      <c r="B62" s="53" t="s">
        <v>394</v>
      </c>
      <c r="C62" s="51"/>
      <c r="D62" s="51"/>
      <c r="E62" s="51">
        <v>100000</v>
      </c>
    </row>
    <row r="63" spans="1:5" x14ac:dyDescent="0.25">
      <c r="A63" s="53">
        <v>12020442</v>
      </c>
      <c r="B63" s="53" t="s">
        <v>395</v>
      </c>
      <c r="C63" s="51"/>
      <c r="D63" s="51"/>
      <c r="E63" s="51">
        <v>100000</v>
      </c>
    </row>
    <row r="64" spans="1:5" x14ac:dyDescent="0.25">
      <c r="A64" s="53">
        <v>12020443</v>
      </c>
      <c r="B64" s="53" t="s">
        <v>396</v>
      </c>
      <c r="C64" s="51">
        <v>320000</v>
      </c>
      <c r="D64" s="51">
        <v>0</v>
      </c>
      <c r="E64" s="51">
        <v>320000</v>
      </c>
    </row>
    <row r="65" spans="1:5" x14ac:dyDescent="0.25">
      <c r="A65" s="53">
        <v>12020445</v>
      </c>
      <c r="B65" s="53" t="s">
        <v>397</v>
      </c>
      <c r="C65" s="51">
        <v>330000</v>
      </c>
      <c r="D65" s="51">
        <v>200000</v>
      </c>
      <c r="E65" s="51">
        <v>360000</v>
      </c>
    </row>
    <row r="66" spans="1:5" x14ac:dyDescent="0.25">
      <c r="A66" s="53">
        <v>12020446</v>
      </c>
      <c r="B66" s="53" t="s">
        <v>398</v>
      </c>
      <c r="C66" s="51">
        <v>230000</v>
      </c>
      <c r="D66" s="51">
        <v>0</v>
      </c>
      <c r="E66" s="51">
        <v>230000</v>
      </c>
    </row>
    <row r="67" spans="1:5" x14ac:dyDescent="0.25">
      <c r="A67" s="53">
        <v>12020447</v>
      </c>
      <c r="B67" s="53" t="s">
        <v>399</v>
      </c>
      <c r="C67" s="51">
        <v>4480000</v>
      </c>
      <c r="D67" s="51">
        <v>4800000</v>
      </c>
      <c r="E67" s="51">
        <v>10300000</v>
      </c>
    </row>
    <row r="68" spans="1:5" hidden="1" x14ac:dyDescent="0.25">
      <c r="A68" s="53">
        <v>12020448</v>
      </c>
      <c r="B68" s="53" t="s">
        <v>400</v>
      </c>
      <c r="C68" s="51"/>
      <c r="D68" s="51"/>
      <c r="E68" s="51"/>
    </row>
    <row r="69" spans="1:5" x14ac:dyDescent="0.25">
      <c r="A69" s="53">
        <v>12020449</v>
      </c>
      <c r="B69" s="53" t="s">
        <v>401</v>
      </c>
      <c r="C69" s="51">
        <v>16500000</v>
      </c>
      <c r="D69" s="51">
        <v>16000000</v>
      </c>
      <c r="E69" s="51">
        <v>19068299</v>
      </c>
    </row>
    <row r="70" spans="1:5" x14ac:dyDescent="0.25">
      <c r="A70" s="53">
        <v>12020450</v>
      </c>
      <c r="B70" s="53" t="s">
        <v>402</v>
      </c>
      <c r="C70" s="51"/>
      <c r="D70" s="51"/>
      <c r="E70" s="51">
        <v>100000</v>
      </c>
    </row>
    <row r="71" spans="1:5" x14ac:dyDescent="0.25">
      <c r="A71" s="53">
        <v>12020454</v>
      </c>
      <c r="B71" s="53" t="s">
        <v>834</v>
      </c>
      <c r="C71" s="51">
        <v>2700000</v>
      </c>
      <c r="D71" s="51">
        <v>6699250</v>
      </c>
      <c r="E71" s="51">
        <v>7500000</v>
      </c>
    </row>
    <row r="72" spans="1:5" x14ac:dyDescent="0.25">
      <c r="A72" s="53">
        <v>12020459</v>
      </c>
      <c r="B72" s="53" t="s">
        <v>835</v>
      </c>
      <c r="C72" s="51">
        <v>3800000</v>
      </c>
      <c r="D72" s="51"/>
      <c r="E72" s="51"/>
    </row>
    <row r="73" spans="1:5" x14ac:dyDescent="0.25">
      <c r="A73" s="53">
        <v>12020460</v>
      </c>
      <c r="B73" s="53" t="s">
        <v>836</v>
      </c>
      <c r="C73" s="51">
        <v>230000</v>
      </c>
      <c r="D73" s="51"/>
      <c r="E73" s="51"/>
    </row>
    <row r="74" spans="1:5" x14ac:dyDescent="0.25">
      <c r="A74" s="53">
        <v>12020462</v>
      </c>
      <c r="B74" s="53" t="s">
        <v>837</v>
      </c>
      <c r="C74" s="51">
        <v>1000000</v>
      </c>
      <c r="D74" s="51"/>
      <c r="E74" s="51"/>
    </row>
    <row r="75" spans="1:5" hidden="1" x14ac:dyDescent="0.25">
      <c r="A75" s="53">
        <v>12020465</v>
      </c>
      <c r="B75" s="53" t="s">
        <v>403</v>
      </c>
      <c r="C75" s="51"/>
      <c r="D75" s="51"/>
      <c r="E75" s="51"/>
    </row>
    <row r="76" spans="1:5" x14ac:dyDescent="0.25">
      <c r="A76" s="53">
        <v>12020466</v>
      </c>
      <c r="B76" s="53" t="s">
        <v>404</v>
      </c>
      <c r="C76" s="51">
        <v>4100000</v>
      </c>
      <c r="D76" s="51">
        <v>292000</v>
      </c>
      <c r="E76" s="51">
        <v>4500000</v>
      </c>
    </row>
    <row r="77" spans="1:5" x14ac:dyDescent="0.25">
      <c r="A77" s="53">
        <v>12020470</v>
      </c>
      <c r="B77" s="53" t="s">
        <v>405</v>
      </c>
      <c r="C77" s="51"/>
      <c r="D77" s="51"/>
      <c r="E77" s="51">
        <v>300000</v>
      </c>
    </row>
    <row r="78" spans="1:5" x14ac:dyDescent="0.25">
      <c r="A78" s="53">
        <v>12020480</v>
      </c>
      <c r="B78" s="53" t="s">
        <v>406</v>
      </c>
      <c r="C78" s="51">
        <v>6500000</v>
      </c>
      <c r="D78" s="51">
        <v>907500</v>
      </c>
      <c r="E78" s="51">
        <v>76090874.799999997</v>
      </c>
    </row>
    <row r="79" spans="1:5" s="1" customFormat="1" x14ac:dyDescent="0.25">
      <c r="A79" s="14">
        <v>12020500</v>
      </c>
      <c r="B79" s="14" t="s">
        <v>407</v>
      </c>
      <c r="C79" s="11">
        <f>C80</f>
        <v>0</v>
      </c>
      <c r="D79" s="11">
        <f t="shared" ref="D79:E79" si="9">D80</f>
        <v>0</v>
      </c>
      <c r="E79" s="11">
        <f t="shared" si="9"/>
        <v>0</v>
      </c>
    </row>
    <row r="80" spans="1:5" hidden="1" x14ac:dyDescent="0.25">
      <c r="A80" s="53">
        <v>12020501</v>
      </c>
      <c r="B80" s="53" t="s">
        <v>408</v>
      </c>
      <c r="C80" s="51"/>
      <c r="D80" s="51"/>
      <c r="E80" s="51"/>
    </row>
    <row r="81" spans="1:5" s="1" customFormat="1" x14ac:dyDescent="0.25">
      <c r="A81" s="14">
        <v>12020600</v>
      </c>
      <c r="B81" s="14" t="s">
        <v>409</v>
      </c>
      <c r="C81" s="11">
        <f>SUM(C82:C94)</f>
        <v>18369017</v>
      </c>
      <c r="D81" s="11">
        <f t="shared" ref="D81:E81" si="10">SUM(D82:D94)</f>
        <v>0</v>
      </c>
      <c r="E81" s="11">
        <f t="shared" si="10"/>
        <v>18369017</v>
      </c>
    </row>
    <row r="82" spans="1:5" hidden="1" x14ac:dyDescent="0.25">
      <c r="A82" s="53">
        <v>12020601</v>
      </c>
      <c r="B82" s="53" t="s">
        <v>410</v>
      </c>
      <c r="C82" s="51"/>
      <c r="D82" s="51"/>
      <c r="E82" s="51"/>
    </row>
    <row r="83" spans="1:5" hidden="1" x14ac:dyDescent="0.25">
      <c r="A83" s="53">
        <v>12020602</v>
      </c>
      <c r="B83" s="53" t="s">
        <v>411</v>
      </c>
      <c r="C83" s="51"/>
      <c r="D83" s="51"/>
      <c r="E83" s="51"/>
    </row>
    <row r="84" spans="1:5" hidden="1" x14ac:dyDescent="0.25">
      <c r="A84" s="53">
        <v>12020603</v>
      </c>
      <c r="B84" s="53" t="s">
        <v>412</v>
      </c>
      <c r="C84" s="51"/>
      <c r="D84" s="51"/>
      <c r="E84" s="51"/>
    </row>
    <row r="85" spans="1:5" hidden="1" x14ac:dyDescent="0.25">
      <c r="A85" s="53">
        <v>12020604</v>
      </c>
      <c r="B85" s="53" t="s">
        <v>413</v>
      </c>
      <c r="C85" s="51"/>
      <c r="D85" s="51"/>
      <c r="E85" s="51"/>
    </row>
    <row r="86" spans="1:5" hidden="1" x14ac:dyDescent="0.25">
      <c r="A86" s="53">
        <v>12020608</v>
      </c>
      <c r="B86" s="53" t="s">
        <v>414</v>
      </c>
      <c r="C86" s="51"/>
      <c r="D86" s="51"/>
      <c r="E86" s="51"/>
    </row>
    <row r="87" spans="1:5" hidden="1" x14ac:dyDescent="0.25">
      <c r="A87" s="53">
        <v>12020609</v>
      </c>
      <c r="B87" s="53" t="s">
        <v>415</v>
      </c>
      <c r="C87" s="51"/>
      <c r="D87" s="51"/>
      <c r="E87" s="51"/>
    </row>
    <row r="88" spans="1:5" hidden="1" x14ac:dyDescent="0.25">
      <c r="A88" s="53">
        <v>12020611</v>
      </c>
      <c r="B88" s="53" t="s">
        <v>416</v>
      </c>
      <c r="C88" s="51"/>
      <c r="D88" s="51"/>
      <c r="E88" s="51"/>
    </row>
    <row r="89" spans="1:5" ht="27.6" hidden="1" x14ac:dyDescent="0.25">
      <c r="A89" s="53">
        <v>12020612</v>
      </c>
      <c r="B89" s="53" t="s">
        <v>417</v>
      </c>
      <c r="C89" s="51"/>
      <c r="D89" s="51"/>
      <c r="E89" s="51"/>
    </row>
    <row r="90" spans="1:5" x14ac:dyDescent="0.25">
      <c r="A90" s="53">
        <v>12020614</v>
      </c>
      <c r="B90" s="53" t="s">
        <v>418</v>
      </c>
      <c r="C90" s="70">
        <v>18369017</v>
      </c>
      <c r="D90" s="71">
        <v>0</v>
      </c>
      <c r="E90" s="70">
        <v>18369017</v>
      </c>
    </row>
    <row r="91" spans="1:5" hidden="1" x14ac:dyDescent="0.25">
      <c r="A91" s="53">
        <v>12020615</v>
      </c>
      <c r="B91" s="53" t="s">
        <v>419</v>
      </c>
      <c r="C91" s="51"/>
      <c r="D91" s="51"/>
      <c r="E91" s="51"/>
    </row>
    <row r="92" spans="1:5" hidden="1" x14ac:dyDescent="0.25">
      <c r="A92" s="53">
        <v>12020616</v>
      </c>
      <c r="B92" s="53" t="s">
        <v>420</v>
      </c>
      <c r="C92" s="51"/>
      <c r="D92" s="51"/>
      <c r="E92" s="51"/>
    </row>
    <row r="93" spans="1:5" hidden="1" x14ac:dyDescent="0.25">
      <c r="A93" s="53">
        <v>12020617</v>
      </c>
      <c r="B93" s="53" t="s">
        <v>421</v>
      </c>
      <c r="C93" s="51"/>
      <c r="D93" s="51"/>
      <c r="E93" s="51"/>
    </row>
    <row r="94" spans="1:5" hidden="1" x14ac:dyDescent="0.25">
      <c r="A94" s="53">
        <v>12020618</v>
      </c>
      <c r="B94" s="53" t="s">
        <v>422</v>
      </c>
      <c r="C94" s="51"/>
      <c r="D94" s="51"/>
      <c r="E94" s="51"/>
    </row>
    <row r="95" spans="1:5" s="1" customFormat="1" x14ac:dyDescent="0.25">
      <c r="A95" s="14">
        <v>12020700</v>
      </c>
      <c r="B95" s="14" t="s">
        <v>423</v>
      </c>
      <c r="C95" s="11">
        <f>SUM(C96:C104)</f>
        <v>10090000</v>
      </c>
      <c r="D95" s="11">
        <f t="shared" ref="D95:E95" si="11">SUM(D96:D104)</f>
        <v>1900000</v>
      </c>
      <c r="E95" s="11">
        <f t="shared" si="11"/>
        <v>13000000</v>
      </c>
    </row>
    <row r="96" spans="1:5" hidden="1" x14ac:dyDescent="0.25">
      <c r="A96" s="53">
        <v>12020701</v>
      </c>
      <c r="B96" s="53" t="s">
        <v>424</v>
      </c>
      <c r="C96" s="51"/>
      <c r="D96" s="51"/>
      <c r="E96" s="51"/>
    </row>
    <row r="97" spans="1:5" hidden="1" x14ac:dyDescent="0.25">
      <c r="A97" s="53">
        <v>12020702</v>
      </c>
      <c r="B97" s="53" t="s">
        <v>425</v>
      </c>
      <c r="C97" s="51"/>
      <c r="D97" s="51"/>
      <c r="E97" s="51"/>
    </row>
    <row r="98" spans="1:5" x14ac:dyDescent="0.25">
      <c r="A98" s="53">
        <v>12020703</v>
      </c>
      <c r="B98" s="53" t="s">
        <v>426</v>
      </c>
      <c r="C98" s="51">
        <v>7500000</v>
      </c>
      <c r="D98" s="51">
        <v>0</v>
      </c>
      <c r="E98" s="51">
        <v>10000000</v>
      </c>
    </row>
    <row r="99" spans="1:5" hidden="1" x14ac:dyDescent="0.25">
      <c r="A99" s="53">
        <v>12020704</v>
      </c>
      <c r="B99" s="53" t="s">
        <v>427</v>
      </c>
      <c r="C99" s="51"/>
      <c r="D99" s="51"/>
      <c r="E99" s="51"/>
    </row>
    <row r="100" spans="1:5" hidden="1" x14ac:dyDescent="0.25">
      <c r="A100" s="53">
        <v>12020705</v>
      </c>
      <c r="B100" s="53" t="s">
        <v>428</v>
      </c>
      <c r="C100" s="51"/>
      <c r="D100" s="51"/>
      <c r="E100" s="51"/>
    </row>
    <row r="101" spans="1:5" hidden="1" x14ac:dyDescent="0.25">
      <c r="A101" s="53">
        <v>12020707</v>
      </c>
      <c r="B101" s="53" t="s">
        <v>429</v>
      </c>
      <c r="C101" s="51"/>
      <c r="D101" s="51"/>
      <c r="E101" s="51"/>
    </row>
    <row r="102" spans="1:5" hidden="1" x14ac:dyDescent="0.25">
      <c r="A102" s="53">
        <v>12020708</v>
      </c>
      <c r="B102" s="53" t="s">
        <v>430</v>
      </c>
      <c r="C102" s="51"/>
      <c r="D102" s="51"/>
      <c r="E102" s="51"/>
    </row>
    <row r="103" spans="1:5" hidden="1" x14ac:dyDescent="0.25">
      <c r="A103" s="53">
        <v>12020709</v>
      </c>
      <c r="B103" s="53" t="s">
        <v>431</v>
      </c>
      <c r="C103" s="51"/>
      <c r="D103" s="51"/>
      <c r="E103" s="51"/>
    </row>
    <row r="104" spans="1:5" x14ac:dyDescent="0.25">
      <c r="A104" s="53">
        <v>12020711</v>
      </c>
      <c r="B104" s="53" t="s">
        <v>432</v>
      </c>
      <c r="C104" s="77">
        <v>2590000</v>
      </c>
      <c r="D104" s="78">
        <v>1900000</v>
      </c>
      <c r="E104" s="77">
        <v>3000000</v>
      </c>
    </row>
    <row r="105" spans="1:5" s="1" customFormat="1" x14ac:dyDescent="0.25">
      <c r="A105" s="14">
        <v>12020800</v>
      </c>
      <c r="B105" s="14" t="s">
        <v>433</v>
      </c>
      <c r="C105" s="11">
        <f>SUM(C106:C108)</f>
        <v>1248907</v>
      </c>
      <c r="D105" s="11">
        <f t="shared" ref="D105:E105" si="12">SUM(D106:D108)</f>
        <v>0</v>
      </c>
      <c r="E105" s="11">
        <f t="shared" si="12"/>
        <v>1100000</v>
      </c>
    </row>
    <row r="106" spans="1:5" x14ac:dyDescent="0.25">
      <c r="A106" s="53">
        <v>12020801</v>
      </c>
      <c r="B106" s="53" t="s">
        <v>434</v>
      </c>
      <c r="C106" s="72">
        <v>700000</v>
      </c>
      <c r="D106" s="73">
        <v>0</v>
      </c>
      <c r="E106" s="72">
        <v>700000</v>
      </c>
    </row>
    <row r="107" spans="1:5" x14ac:dyDescent="0.25">
      <c r="A107" s="53">
        <v>12020803</v>
      </c>
      <c r="B107" s="53" t="s">
        <v>435</v>
      </c>
      <c r="C107" s="76">
        <v>548907</v>
      </c>
      <c r="D107" s="71">
        <v>0</v>
      </c>
      <c r="E107" s="70">
        <v>400000</v>
      </c>
    </row>
    <row r="108" spans="1:5" hidden="1" x14ac:dyDescent="0.25">
      <c r="A108" s="53">
        <v>12020804</v>
      </c>
      <c r="B108" s="53" t="s">
        <v>436</v>
      </c>
      <c r="C108" s="51"/>
      <c r="D108" s="51"/>
      <c r="E108" s="51"/>
    </row>
    <row r="109" spans="1:5" s="1" customFormat="1" x14ac:dyDescent="0.25">
      <c r="A109" s="14">
        <v>12020900</v>
      </c>
      <c r="B109" s="14" t="s">
        <v>437</v>
      </c>
      <c r="C109" s="11">
        <f>C110</f>
        <v>300000</v>
      </c>
      <c r="D109" s="11">
        <f t="shared" ref="D109:E109" si="13">D110</f>
        <v>0</v>
      </c>
      <c r="E109" s="11">
        <f t="shared" si="13"/>
        <v>300000</v>
      </c>
    </row>
    <row r="110" spans="1:5" x14ac:dyDescent="0.25">
      <c r="A110" s="53">
        <v>12020901</v>
      </c>
      <c r="B110" s="53" t="s">
        <v>438</v>
      </c>
      <c r="C110" s="74">
        <v>300000</v>
      </c>
      <c r="D110" s="75">
        <v>0</v>
      </c>
      <c r="E110" s="74">
        <v>300000</v>
      </c>
    </row>
    <row r="111" spans="1:5" s="1" customFormat="1" x14ac:dyDescent="0.25">
      <c r="A111" s="14">
        <v>12021000</v>
      </c>
      <c r="B111" s="14" t="s">
        <v>439</v>
      </c>
      <c r="C111" s="11">
        <f>C112</f>
        <v>2000000</v>
      </c>
      <c r="D111" s="11">
        <f t="shared" ref="D111:E111" si="14">D112</f>
        <v>0</v>
      </c>
      <c r="E111" s="11">
        <f t="shared" si="14"/>
        <v>2000000</v>
      </c>
    </row>
    <row r="112" spans="1:5" x14ac:dyDescent="0.25">
      <c r="A112" s="53">
        <v>12021006</v>
      </c>
      <c r="B112" s="53" t="s">
        <v>838</v>
      </c>
      <c r="C112" s="51">
        <v>2000000</v>
      </c>
      <c r="D112" s="51">
        <v>0</v>
      </c>
      <c r="E112" s="51">
        <v>2000000</v>
      </c>
    </row>
    <row r="113" spans="1:5" s="1" customFormat="1" x14ac:dyDescent="0.25">
      <c r="A113" s="14">
        <v>12021100</v>
      </c>
      <c r="B113" s="14" t="s">
        <v>440</v>
      </c>
      <c r="C113" s="11">
        <f>SUM(C114:C115)</f>
        <v>7000000</v>
      </c>
      <c r="D113" s="11">
        <f t="shared" ref="D113:E113" si="15">SUM(D114:D115)</f>
        <v>0</v>
      </c>
      <c r="E113" s="11">
        <f t="shared" si="15"/>
        <v>100000</v>
      </c>
    </row>
    <row r="114" spans="1:5" x14ac:dyDescent="0.25">
      <c r="A114" s="53">
        <v>12021102</v>
      </c>
      <c r="B114" s="53" t="s">
        <v>441</v>
      </c>
      <c r="C114" s="72">
        <v>7000000</v>
      </c>
      <c r="D114" s="73">
        <v>0</v>
      </c>
      <c r="E114" s="72">
        <v>100000</v>
      </c>
    </row>
    <row r="115" spans="1:5" hidden="1" x14ac:dyDescent="0.25">
      <c r="A115" s="53">
        <v>12021103</v>
      </c>
      <c r="B115" s="53" t="s">
        <v>442</v>
      </c>
      <c r="C115" s="51"/>
      <c r="D115" s="51"/>
      <c r="E115" s="51"/>
    </row>
    <row r="116" spans="1:5" s="1" customFormat="1" x14ac:dyDescent="0.25">
      <c r="A116" s="14">
        <v>12021200</v>
      </c>
      <c r="B116" s="14" t="s">
        <v>443</v>
      </c>
      <c r="C116" s="11">
        <f>C117</f>
        <v>0</v>
      </c>
      <c r="D116" s="11">
        <f t="shared" ref="D116:E116" si="16">D117</f>
        <v>0</v>
      </c>
      <c r="E116" s="11">
        <f t="shared" si="16"/>
        <v>0</v>
      </c>
    </row>
    <row r="117" spans="1:5" hidden="1" x14ac:dyDescent="0.25">
      <c r="A117" s="53">
        <v>12021210</v>
      </c>
      <c r="B117" s="53" t="s">
        <v>444</v>
      </c>
      <c r="C117" s="51"/>
      <c r="D117" s="51"/>
      <c r="E117" s="51"/>
    </row>
    <row r="118" spans="1:5" s="1" customFormat="1" x14ac:dyDescent="0.25">
      <c r="A118" s="14">
        <v>13000000</v>
      </c>
      <c r="B118" s="14" t="s">
        <v>445</v>
      </c>
      <c r="C118" s="11">
        <f>C119+C125</f>
        <v>0</v>
      </c>
      <c r="D118" s="16">
        <f t="shared" ref="D118:E118" si="17">D119+D125</f>
        <v>0</v>
      </c>
      <c r="E118" s="16">
        <f t="shared" si="17"/>
        <v>0</v>
      </c>
    </row>
    <row r="119" spans="1:5" s="1" customFormat="1" x14ac:dyDescent="0.25">
      <c r="A119" s="14">
        <v>13010000</v>
      </c>
      <c r="B119" s="14" t="s">
        <v>446</v>
      </c>
      <c r="C119" s="11">
        <f>C120+C123</f>
        <v>0</v>
      </c>
      <c r="D119" s="16">
        <f t="shared" ref="D119:E119" si="18">D120+D123</f>
        <v>0</v>
      </c>
      <c r="E119" s="16">
        <f t="shared" si="18"/>
        <v>0</v>
      </c>
    </row>
    <row r="120" spans="1:5" s="1" customFormat="1" x14ac:dyDescent="0.25">
      <c r="A120" s="14">
        <v>13010100</v>
      </c>
      <c r="B120" s="14" t="s">
        <v>447</v>
      </c>
      <c r="C120" s="11">
        <f>SUM(C121:C122)</f>
        <v>0</v>
      </c>
      <c r="D120" s="11">
        <f t="shared" ref="D120:E120" si="19">SUM(D121:D122)</f>
        <v>0</v>
      </c>
      <c r="E120" s="11">
        <f t="shared" si="19"/>
        <v>0</v>
      </c>
    </row>
    <row r="121" spans="1:5" hidden="1" x14ac:dyDescent="0.25">
      <c r="A121" s="53">
        <v>13010101</v>
      </c>
      <c r="B121" s="53" t="s">
        <v>448</v>
      </c>
      <c r="C121" s="51"/>
      <c r="D121" s="51"/>
      <c r="E121" s="51"/>
    </row>
    <row r="122" spans="1:5" hidden="1" x14ac:dyDescent="0.25">
      <c r="A122" s="53">
        <v>13010102</v>
      </c>
      <c r="B122" s="53" t="s">
        <v>449</v>
      </c>
      <c r="C122" s="51"/>
      <c r="D122" s="51"/>
      <c r="E122" s="51"/>
    </row>
    <row r="123" spans="1:5" s="1" customFormat="1" x14ac:dyDescent="0.25">
      <c r="A123" s="14">
        <v>13010200</v>
      </c>
      <c r="B123" s="14" t="s">
        <v>450</v>
      </c>
      <c r="C123" s="11">
        <f>C124</f>
        <v>0</v>
      </c>
      <c r="D123" s="11">
        <f t="shared" ref="D123:E123" si="20">D124</f>
        <v>0</v>
      </c>
      <c r="E123" s="11">
        <f t="shared" si="20"/>
        <v>0</v>
      </c>
    </row>
    <row r="124" spans="1:5" hidden="1" x14ac:dyDescent="0.25">
      <c r="A124" s="53">
        <v>13010202</v>
      </c>
      <c r="B124" s="53" t="s">
        <v>451</v>
      </c>
      <c r="C124" s="51"/>
      <c r="D124" s="51"/>
      <c r="E124" s="51"/>
    </row>
    <row r="125" spans="1:5" s="1" customFormat="1" x14ac:dyDescent="0.25">
      <c r="A125" s="14">
        <v>13020000</v>
      </c>
      <c r="B125" s="14" t="s">
        <v>788</v>
      </c>
      <c r="C125" s="11">
        <f>C126</f>
        <v>0</v>
      </c>
      <c r="D125" s="11">
        <f t="shared" ref="D125:E128" si="21">D126</f>
        <v>0</v>
      </c>
      <c r="E125" s="11">
        <f t="shared" si="21"/>
        <v>0</v>
      </c>
    </row>
    <row r="126" spans="1:5" s="1" customFormat="1" x14ac:dyDescent="0.25">
      <c r="A126" s="14">
        <v>13020100</v>
      </c>
      <c r="B126" s="14" t="s">
        <v>452</v>
      </c>
      <c r="C126" s="11">
        <f>C127</f>
        <v>0</v>
      </c>
      <c r="D126" s="11">
        <f t="shared" si="21"/>
        <v>0</v>
      </c>
      <c r="E126" s="11">
        <f t="shared" si="21"/>
        <v>0</v>
      </c>
    </row>
    <row r="127" spans="1:5" hidden="1" x14ac:dyDescent="0.25">
      <c r="A127" s="53">
        <v>13020106</v>
      </c>
      <c r="B127" s="53" t="s">
        <v>453</v>
      </c>
      <c r="C127" s="51"/>
      <c r="D127" s="51"/>
      <c r="E127" s="51"/>
    </row>
    <row r="128" spans="1:5" s="1" customFormat="1" x14ac:dyDescent="0.25">
      <c r="A128" s="14">
        <v>14020100</v>
      </c>
      <c r="B128" s="14" t="s">
        <v>594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x14ac:dyDescent="0.25">
      <c r="A129" s="53">
        <v>14020106</v>
      </c>
      <c r="B129" s="53" t="s">
        <v>453</v>
      </c>
      <c r="C129" s="51">
        <v>0</v>
      </c>
      <c r="D129" s="51"/>
      <c r="E129" s="51"/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9h65Fr20dirgM0nCUhi2+N9PxSlGci/7LkLyv5yuRMjth10RuFM1+zB/Lre67YELl5mZng3wipeXkjilErRlw==" saltValue="pbnF7PIE5o49SockVD5ulw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rowBreaks count="2" manualBreakCount="2">
    <brk id="37" max="16383" man="1"/>
    <brk id="7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00"/>
  <sheetViews>
    <sheetView view="pageBreakPreview" topLeftCell="A70" zoomScale="90" zoomScaleNormal="130" zoomScaleSheetLayoutView="90" workbookViewId="0">
      <selection activeCell="A2" sqref="A2:E2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85" t="s">
        <v>457</v>
      </c>
      <c r="B1" s="85"/>
      <c r="C1" s="85"/>
      <c r="D1" s="85"/>
      <c r="E1" s="85"/>
    </row>
    <row r="2" spans="1:5" x14ac:dyDescent="0.25">
      <c r="A2" s="86" t="s">
        <v>795</v>
      </c>
      <c r="B2" s="86"/>
      <c r="C2" s="86"/>
      <c r="D2" s="86"/>
      <c r="E2" s="86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591</v>
      </c>
      <c r="D4" s="50" t="s">
        <v>592</v>
      </c>
      <c r="E4" s="50" t="s">
        <v>593</v>
      </c>
    </row>
    <row r="5" spans="1:5" x14ac:dyDescent="0.25">
      <c r="A5" s="6"/>
      <c r="B5" s="5" t="s">
        <v>2</v>
      </c>
      <c r="C5" s="11">
        <f>C6+C118</f>
        <v>8113725378.4399996</v>
      </c>
      <c r="D5" s="11">
        <f t="shared" ref="D5:E5" si="0">D6+D118</f>
        <v>5286911746.2300005</v>
      </c>
      <c r="E5" s="11">
        <f t="shared" si="0"/>
        <v>8614847115.5600014</v>
      </c>
    </row>
    <row r="6" spans="1:5" x14ac:dyDescent="0.25">
      <c r="A6" s="4">
        <v>2</v>
      </c>
      <c r="B6" s="5" t="s">
        <v>147</v>
      </c>
      <c r="C6" s="11">
        <f>C7+C25</f>
        <v>4720287163.4399996</v>
      </c>
      <c r="D6" s="11">
        <f>D7+D25</f>
        <v>3822763516.9900002</v>
      </c>
      <c r="E6" s="11">
        <f>E7+E25</f>
        <v>5212712123.8500004</v>
      </c>
    </row>
    <row r="7" spans="1:5" x14ac:dyDescent="0.25">
      <c r="A7" s="4">
        <v>21</v>
      </c>
      <c r="B7" s="5" t="s">
        <v>148</v>
      </c>
      <c r="C7" s="11">
        <f>C8+C13+C20</f>
        <v>3364491287.1599998</v>
      </c>
      <c r="D7" s="11">
        <f t="shared" ref="D7:E7" si="1">D8+D13+D20</f>
        <v>3256962030.4900002</v>
      </c>
      <c r="E7" s="11">
        <f t="shared" si="1"/>
        <v>3757124290.5200005</v>
      </c>
    </row>
    <row r="8" spans="1:5" x14ac:dyDescent="0.25">
      <c r="A8" s="4">
        <v>2101</v>
      </c>
      <c r="B8" s="5" t="s">
        <v>149</v>
      </c>
      <c r="C8" s="11">
        <f>C9</f>
        <v>2935692224.1599998</v>
      </c>
      <c r="D8" s="11">
        <f t="shared" ref="D8:E8" si="2">D9</f>
        <v>2857717013.0900002</v>
      </c>
      <c r="E8" s="11">
        <f t="shared" si="2"/>
        <v>2577667902.9300003</v>
      </c>
    </row>
    <row r="9" spans="1:5" x14ac:dyDescent="0.25">
      <c r="A9" s="4">
        <v>210101</v>
      </c>
      <c r="B9" s="5" t="s">
        <v>150</v>
      </c>
      <c r="C9" s="11">
        <f>SUM(C10:C12)</f>
        <v>2935692224.1599998</v>
      </c>
      <c r="D9" s="11">
        <f>SUM(D10:D12)</f>
        <v>2857717013.0900002</v>
      </c>
      <c r="E9" s="11">
        <f>SUM(E10:E12)</f>
        <v>2577667902.9300003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2861807610.1599998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2783832399.0900002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2503783288.9300003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73884614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73884614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73884614</v>
      </c>
    </row>
    <row r="13" spans="1:5" x14ac:dyDescent="0.25">
      <c r="A13" s="4">
        <v>2102</v>
      </c>
      <c r="B13" s="5" t="s">
        <v>153</v>
      </c>
      <c r="C13" s="11">
        <f>C14+C18</f>
        <v>88685660.780000001</v>
      </c>
      <c r="D13" s="11">
        <f>D14+D18</f>
        <v>87680660.780000001</v>
      </c>
      <c r="E13" s="11">
        <f>E14+E18</f>
        <v>36000000</v>
      </c>
    </row>
    <row r="14" spans="1:5" x14ac:dyDescent="0.25">
      <c r="A14" s="4">
        <v>210201</v>
      </c>
      <c r="B14" s="5" t="s">
        <v>154</v>
      </c>
      <c r="C14" s="11">
        <f>SUM(C15:C17)</f>
        <v>88685660.780000001</v>
      </c>
      <c r="D14" s="11">
        <f>SUM(D15:D17)</f>
        <v>87680660.780000001</v>
      </c>
      <c r="E14" s="11">
        <f>SUM(E15:E17)</f>
        <v>36000000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29163608.780000001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29163608.780000001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20522052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20522052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39000000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37995000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36000000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340113402.22000003</v>
      </c>
      <c r="D20" s="11">
        <f>SUM(D21:D23)</f>
        <v>311564356.62</v>
      </c>
      <c r="E20" s="11">
        <f>SUM(E21:E23)</f>
        <v>1143456387.5899999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309411061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280862015.39999998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0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912754046.37</v>
      </c>
    </row>
    <row r="23" spans="1:5" x14ac:dyDescent="0.25">
      <c r="A23" s="6">
        <v>21030104</v>
      </c>
      <c r="B23" s="7" t="s">
        <v>534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30702341.219999999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30702341.219999999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30702341.219999999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1355795876.28</v>
      </c>
      <c r="D25" s="11">
        <f t="shared" ref="D25:E25" si="4">D26+D103+D107+D112</f>
        <v>565801486.5</v>
      </c>
      <c r="E25" s="11">
        <f t="shared" si="4"/>
        <v>1455587833.3299999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867318924</v>
      </c>
      <c r="D26" s="11">
        <f t="shared" ref="D26:E26" si="5">D27+D32+D40+D54+D63+D66+D72+D81+D85+D88</f>
        <v>324147998.27999997</v>
      </c>
      <c r="E26" s="11">
        <f t="shared" si="5"/>
        <v>623998417.04999995</v>
      </c>
    </row>
    <row r="27" spans="1:5" x14ac:dyDescent="0.25">
      <c r="A27" s="4">
        <v>220201</v>
      </c>
      <c r="B27" s="5" t="s">
        <v>165</v>
      </c>
      <c r="C27" s="11">
        <f>SUM(C28:C31)</f>
        <v>42500000</v>
      </c>
      <c r="D27" s="11">
        <f t="shared" ref="D27:E27" si="6">SUM(D28:D31)</f>
        <v>26978900</v>
      </c>
      <c r="E27" s="11">
        <f t="shared" si="6"/>
        <v>35700000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42500000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26978900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35700000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25">
      <c r="A32" s="4">
        <v>220202</v>
      </c>
      <c r="B32" s="5" t="s">
        <v>170</v>
      </c>
      <c r="C32" s="11">
        <f>SUM(C33:C39)</f>
        <v>8000000</v>
      </c>
      <c r="D32" s="11">
        <f t="shared" ref="D32:E32" si="7">SUM(D33:D39)</f>
        <v>3507500</v>
      </c>
      <c r="E32" s="11">
        <f t="shared" si="7"/>
        <v>6500000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3000000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515000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1500000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5000000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2992500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5000000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58400000</v>
      </c>
      <c r="D40" s="11">
        <f t="shared" ref="D40:E40" si="8">SUM(D41:D53)</f>
        <v>32494200</v>
      </c>
      <c r="E40" s="11">
        <f t="shared" si="8"/>
        <v>64500000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38500000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19794200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29500000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19900000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12700000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35000000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87500000</v>
      </c>
      <c r="D54" s="11">
        <f t="shared" ref="D54:E54" si="9">SUM(D55:D62)</f>
        <v>26493000</v>
      </c>
      <c r="E54" s="11">
        <f t="shared" si="9"/>
        <v>58006000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45500000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12993000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34500000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20000000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7540000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13006000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5000000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1460000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500000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17000000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4500000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10000000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25">
      <c r="A63" s="4">
        <v>220205</v>
      </c>
      <c r="B63" s="5" t="s">
        <v>201</v>
      </c>
      <c r="C63" s="11">
        <f>SUM(C64:C65)</f>
        <v>104000000</v>
      </c>
      <c r="D63" s="11">
        <f>SUM(D64:D65)</f>
        <v>10043789.970000001</v>
      </c>
      <c r="E63" s="11">
        <f>SUM(E64:E65)</f>
        <v>26000000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104000000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10043789.970000001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6000000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20000000</v>
      </c>
    </row>
    <row r="66" spans="1:5" x14ac:dyDescent="0.25">
      <c r="A66" s="4">
        <v>220206</v>
      </c>
      <c r="B66" s="5" t="s">
        <v>204</v>
      </c>
      <c r="C66" s="11">
        <f>SUM(C67:C71)</f>
        <v>218000000</v>
      </c>
      <c r="D66" s="11">
        <f t="shared" ref="D66:E66" si="10">SUM(D67:D71)</f>
        <v>119370035.58</v>
      </c>
      <c r="E66" s="11">
        <f t="shared" si="10"/>
        <v>92000000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200000000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107220635.58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80000000</v>
      </c>
    </row>
    <row r="68" spans="1:5" x14ac:dyDescent="0.25">
      <c r="A68" s="6">
        <v>22020602</v>
      </c>
      <c r="B68" s="7" t="s">
        <v>532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5614400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7000000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12000000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6535000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5000000</v>
      </c>
    </row>
    <row r="72" spans="1:5" ht="30" x14ac:dyDescent="0.25">
      <c r="A72" s="4">
        <v>220207</v>
      </c>
      <c r="B72" s="5" t="s">
        <v>209</v>
      </c>
      <c r="C72" s="11">
        <f>SUM(C73:C80)</f>
        <v>10793664</v>
      </c>
      <c r="D72" s="11">
        <f t="shared" ref="D72:E72" si="11">SUM(D73:D80)</f>
        <v>1820000</v>
      </c>
      <c r="E72" s="11">
        <f t="shared" si="11"/>
        <v>4000000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2400000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720000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2000000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7193664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1200000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1100000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2000000</v>
      </c>
    </row>
    <row r="78" spans="1:5" x14ac:dyDescent="0.25">
      <c r="A78" s="6">
        <v>22020709</v>
      </c>
      <c r="B78" s="7" t="s">
        <v>535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 x14ac:dyDescent="0.25">
      <c r="A79" s="6">
        <v>22020711</v>
      </c>
      <c r="B79" s="7" t="s">
        <v>536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537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0</v>
      </c>
      <c r="D81" s="11">
        <f t="shared" ref="D81:E81" si="12">SUM(D82:D84)</f>
        <v>0</v>
      </c>
      <c r="E81" s="11">
        <f t="shared" si="12"/>
        <v>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0</v>
      </c>
    </row>
    <row r="85" spans="1:5" x14ac:dyDescent="0.25">
      <c r="A85" s="4">
        <v>220209</v>
      </c>
      <c r="B85" s="5" t="s">
        <v>219</v>
      </c>
      <c r="C85" s="11">
        <f>SUM(C86:C87)</f>
        <v>50000</v>
      </c>
      <c r="D85" s="11">
        <f t="shared" ref="D85:E85" si="13">SUM(D86:D87)</f>
        <v>7114.85</v>
      </c>
      <c r="E85" s="11">
        <f t="shared" si="13"/>
        <v>500000</v>
      </c>
    </row>
    <row r="86" spans="1:5" x14ac:dyDescent="0.25">
      <c r="A86" s="6">
        <v>22020901</v>
      </c>
      <c r="B86" s="7" t="s">
        <v>533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50000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7114.85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500000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338075260</v>
      </c>
      <c r="D88" s="11">
        <f t="shared" ref="D88:E88" si="14">SUM(D89:D102)</f>
        <v>103433457.88</v>
      </c>
      <c r="E88" s="11">
        <f t="shared" si="14"/>
        <v>336792417.05000001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32000000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14190000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31250000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8575260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5770000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7000000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62000000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38526723.600000001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68542417.049999997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35500000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658000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30000000</v>
      </c>
    </row>
    <row r="100" spans="1:5" x14ac:dyDescent="0.25">
      <c r="A100" s="6">
        <v>22021050</v>
      </c>
      <c r="B100" s="7" t="s">
        <v>538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791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200000000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44288734.280000001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0</v>
      </c>
    </row>
    <row r="103" spans="1:5" x14ac:dyDescent="0.25">
      <c r="A103" s="4">
        <v>2204</v>
      </c>
      <c r="B103" s="5" t="s">
        <v>234</v>
      </c>
      <c r="C103" s="11">
        <f>C104</f>
        <v>163391446.28000003</v>
      </c>
      <c r="D103" s="11">
        <f t="shared" ref="D103:E103" si="15">D104</f>
        <v>119391446.28000002</v>
      </c>
      <c r="E103" s="11">
        <f t="shared" si="15"/>
        <v>406391446.28000003</v>
      </c>
    </row>
    <row r="104" spans="1:5" x14ac:dyDescent="0.25">
      <c r="A104" s="4">
        <v>220401</v>
      </c>
      <c r="B104" s="5" t="s">
        <v>235</v>
      </c>
      <c r="C104" s="11">
        <f>SUM(C105:C106)</f>
        <v>163391446.28000003</v>
      </c>
      <c r="D104" s="11">
        <f t="shared" ref="D104:E104" si="16">SUM(D105:D106)</f>
        <v>119391446.28000002</v>
      </c>
      <c r="E104" s="11">
        <f t="shared" si="16"/>
        <v>406391446.28000003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159391446.28000003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116391446.28000002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303391446.28000003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4000000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3000000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103000000</v>
      </c>
    </row>
    <row r="107" spans="1:5" x14ac:dyDescent="0.25">
      <c r="A107" s="4">
        <v>2205</v>
      </c>
      <c r="B107" s="5" t="s">
        <v>539</v>
      </c>
      <c r="C107" s="12">
        <f>C108</f>
        <v>5000000</v>
      </c>
      <c r="D107" s="12">
        <f t="shared" ref="D107:E107" si="17">D108</f>
        <v>4350000</v>
      </c>
      <c r="E107" s="12">
        <f t="shared" si="17"/>
        <v>50000000</v>
      </c>
    </row>
    <row r="108" spans="1:5" x14ac:dyDescent="0.25">
      <c r="A108" s="4">
        <v>220501</v>
      </c>
      <c r="B108" s="5" t="s">
        <v>540</v>
      </c>
      <c r="C108" s="12">
        <f>SUM(C109:C111)</f>
        <v>5000000</v>
      </c>
      <c r="D108" s="12">
        <f t="shared" ref="D108:E108" si="18">SUM(D109:D111)</f>
        <v>4350000</v>
      </c>
      <c r="E108" s="12">
        <f t="shared" si="18"/>
        <v>50000000</v>
      </c>
    </row>
    <row r="109" spans="1:5" x14ac:dyDescent="0.25">
      <c r="A109" s="6">
        <v>22050105</v>
      </c>
      <c r="B109" s="7" t="s">
        <v>541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0</v>
      </c>
    </row>
    <row r="110" spans="1:5" x14ac:dyDescent="0.25">
      <c r="A110" s="6">
        <v>22050108</v>
      </c>
      <c r="B110" s="7" t="s">
        <v>542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5000000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4350000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50000000</v>
      </c>
    </row>
    <row r="111" spans="1:5" x14ac:dyDescent="0.25">
      <c r="A111" s="6">
        <v>22050110</v>
      </c>
      <c r="B111" s="7" t="s">
        <v>543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 x14ac:dyDescent="0.25">
      <c r="A112" s="4">
        <v>2206</v>
      </c>
      <c r="B112" s="5" t="s">
        <v>531</v>
      </c>
      <c r="C112" s="12">
        <f>C113+C115</f>
        <v>320085506</v>
      </c>
      <c r="D112" s="12">
        <f t="shared" ref="D112:E112" si="19">D113+D115</f>
        <v>117912041.94</v>
      </c>
      <c r="E112" s="12">
        <f t="shared" si="19"/>
        <v>375197970</v>
      </c>
    </row>
    <row r="113" spans="1:5" x14ac:dyDescent="0.25">
      <c r="A113" s="4">
        <v>220603</v>
      </c>
      <c r="B113" s="5" t="s">
        <v>544</v>
      </c>
      <c r="C113" s="12">
        <f>C114</f>
        <v>280000000</v>
      </c>
      <c r="D113" s="12">
        <f t="shared" ref="D113:E113" si="20">D114</f>
        <v>103298977.94</v>
      </c>
      <c r="E113" s="12">
        <f t="shared" si="20"/>
        <v>262000000</v>
      </c>
    </row>
    <row r="114" spans="1:5" ht="30" x14ac:dyDescent="0.25">
      <c r="A114" s="6">
        <v>22060301</v>
      </c>
      <c r="B114" s="7" t="s">
        <v>545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280000000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103298977.94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262000000</v>
      </c>
    </row>
    <row r="115" spans="1:5" x14ac:dyDescent="0.25">
      <c r="A115" s="4">
        <v>220604</v>
      </c>
      <c r="B115" s="5" t="s">
        <v>546</v>
      </c>
      <c r="C115" s="12">
        <f>SUM(C116:C117)</f>
        <v>40085506</v>
      </c>
      <c r="D115" s="12">
        <f t="shared" ref="D115:E115" si="21">SUM(D116:D117)</f>
        <v>14613064</v>
      </c>
      <c r="E115" s="12">
        <f t="shared" si="21"/>
        <v>113197970</v>
      </c>
    </row>
    <row r="116" spans="1:5" ht="30" x14ac:dyDescent="0.25">
      <c r="A116" s="6">
        <v>22060401</v>
      </c>
      <c r="B116" s="7" t="s">
        <v>547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40085506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14613064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113197970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3393438215</v>
      </c>
      <c r="D118" s="11">
        <f t="shared" ref="D118:E118" si="22">D119+D161+D171</f>
        <v>1464148229.24</v>
      </c>
      <c r="E118" s="11">
        <f t="shared" si="22"/>
        <v>3402134991.71</v>
      </c>
    </row>
    <row r="119" spans="1:5" x14ac:dyDescent="0.25">
      <c r="A119" s="4">
        <v>32</v>
      </c>
      <c r="B119" s="5" t="s">
        <v>239</v>
      </c>
      <c r="C119" s="11">
        <f>C120</f>
        <v>3390438215</v>
      </c>
      <c r="D119" s="11">
        <f t="shared" ref="D119:E119" si="23">D120</f>
        <v>1462648229.24</v>
      </c>
      <c r="E119" s="11">
        <f t="shared" si="23"/>
        <v>3400134991.71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3390438215</v>
      </c>
      <c r="D120" s="11">
        <f t="shared" ref="D120:E120" si="24">D121+D125+D138+D141+D143+D147+D151+D156</f>
        <v>1462648229.24</v>
      </c>
      <c r="E120" s="11">
        <f t="shared" si="24"/>
        <v>3400134991.71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1788507412</v>
      </c>
      <c r="D121" s="11">
        <f>'SUMMARY OF CAPITAL EXP F.viii'!D5</f>
        <v>672297173.25999999</v>
      </c>
      <c r="E121" s="11">
        <f>'SUMMARY OF CAPITAL EXP F.viii'!E5</f>
        <v>983500000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476127333</v>
      </c>
      <c r="D125" s="11">
        <f>'SUMMARY OF CAPITAL EXP F.viii'!D6</f>
        <v>276919696.60000002</v>
      </c>
      <c r="E125" s="11">
        <f>'SUMMARY OF CAPITAL EXP F.viii'!E6</f>
        <v>1804634991.71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345000000</v>
      </c>
      <c r="D141" s="11">
        <f>'SUMMARY OF CAPITAL EXP F.viii'!D8</f>
        <v>95478000</v>
      </c>
      <c r="E141" s="11">
        <f>'SUMMARY OF CAPITAL EXP F.viii'!E8</f>
        <v>100000000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0</v>
      </c>
      <c r="D143" s="11">
        <f>'SUMMARY OF CAPITAL EXP F.viii'!D9</f>
        <v>0</v>
      </c>
      <c r="E143" s="11">
        <f>'SUMMARY OF CAPITAL EXP F.viii'!E9</f>
        <v>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50000000</v>
      </c>
      <c r="D147" s="11">
        <f>'SUMMARY OF CAPITAL EXP F.viii'!D10</f>
        <v>0</v>
      </c>
      <c r="E147" s="11">
        <f>'SUMMARY OF CAPITAL EXP F.viii'!E10</f>
        <v>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730803470</v>
      </c>
      <c r="D151" s="11">
        <f>'SUMMARY OF CAPITAL EXP F.viii'!D11</f>
        <v>417953359.38</v>
      </c>
      <c r="E151" s="11">
        <f>'SUMMARY OF CAPITAL EXP F.viii'!E11</f>
        <v>512000000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3000000</v>
      </c>
      <c r="D161" s="11">
        <f t="shared" ref="D161:E161" si="26">D162</f>
        <v>1500000</v>
      </c>
      <c r="E161" s="11">
        <f t="shared" si="26"/>
        <v>2000000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3000000</v>
      </c>
      <c r="D162" s="11">
        <f>'SUMMARY OF CAPITAL EXP F.viii'!D13</f>
        <v>1500000</v>
      </c>
      <c r="E162" s="11">
        <f>'SUMMARY OF CAPITAL EXP F.viii'!E13</f>
        <v>2000000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548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0A45qJtD/qKypn7YOarbTf+dfmfh6scgK1BoXBaXpZWPJ/uTI+jdJVLhARAnIQz/x1Nla4taWcNH+F0fcHMaYA==" saltValue="F9kNQrBCu6DbD8dPr0P6gA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78" orientation="landscape" r:id="rId1"/>
  <headerFooter>
    <oddFooter>&amp;C&amp;P</oddFooter>
  </headerFooter>
  <rowBreaks count="3" manualBreakCount="3">
    <brk id="39" max="16383" man="1"/>
    <brk id="77" max="16383" man="1"/>
    <brk id="1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00"/>
  <sheetViews>
    <sheetView view="pageBreakPreview" zoomScale="90" zoomScaleNormal="100" zoomScaleSheetLayoutView="90" workbookViewId="0">
      <selection sqref="A1:G1"/>
    </sheetView>
  </sheetViews>
  <sheetFormatPr defaultColWidth="8.88671875" defaultRowHeight="15" x14ac:dyDescent="0.25"/>
  <cols>
    <col min="1" max="1" width="17.88671875" style="1" customWidth="1"/>
    <col min="2" max="2" width="29.33203125" style="1" customWidth="1"/>
    <col min="3" max="5" width="29.6640625" style="1" bestFit="1" customWidth="1"/>
    <col min="6" max="6" width="28" style="1" bestFit="1" customWidth="1"/>
    <col min="7" max="7" width="29.6640625" style="1" bestFit="1" customWidth="1"/>
    <col min="8" max="16384" width="8.88671875" style="1"/>
  </cols>
  <sheetData>
    <row r="1" spans="1:7" x14ac:dyDescent="0.25">
      <c r="A1" s="85" t="s">
        <v>473</v>
      </c>
      <c r="B1" s="85"/>
      <c r="C1" s="85"/>
      <c r="D1" s="85"/>
      <c r="E1" s="85"/>
      <c r="F1" s="85"/>
      <c r="G1" s="85"/>
    </row>
    <row r="2" spans="1:7" x14ac:dyDescent="0.25">
      <c r="A2" s="86" t="s">
        <v>796</v>
      </c>
      <c r="B2" s="86"/>
      <c r="C2" s="86"/>
      <c r="D2" s="86"/>
      <c r="E2" s="86"/>
      <c r="F2" s="86"/>
      <c r="G2" s="86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460</v>
      </c>
      <c r="B4" s="54" t="s">
        <v>461</v>
      </c>
      <c r="C4" s="55" t="s">
        <v>468</v>
      </c>
      <c r="D4" s="55" t="s">
        <v>469</v>
      </c>
      <c r="E4" s="55" t="s">
        <v>470</v>
      </c>
      <c r="F4" s="55" t="s">
        <v>471</v>
      </c>
      <c r="G4" s="55" t="s">
        <v>472</v>
      </c>
    </row>
    <row r="5" spans="1:7" ht="17.399999999999999" x14ac:dyDescent="0.25">
      <c r="A5" s="26" t="s">
        <v>525</v>
      </c>
      <c r="B5" s="17" t="s">
        <v>462</v>
      </c>
      <c r="C5" s="33">
        <f>'CHAIR PERSONNEL COST F.x'!E7+'SLT PERSONNEL COST F.x'!E7+'COUNCIL PERSONNEL COST F.x'!E7+'PMD PERSONNEL COST F.x'!E7</f>
        <v>240529683.97999999</v>
      </c>
      <c r="D5" s="33">
        <f>'CHAIR OVERHEAD COST F.xi'!E7+'SLT OVERHEAD COST F.xi'!E7+'COUNCIL OVERHEAD COST F.xi'!E7+'PMD OVERHEAD COST F.xi'!E7</f>
        <v>292792417.05000001</v>
      </c>
      <c r="E5" s="33">
        <f>C5+D5</f>
        <v>533322101.02999997</v>
      </c>
      <c r="F5" s="33">
        <f>'PMD CAPITAL EXP F.xii'!F6</f>
        <v>430000000</v>
      </c>
      <c r="G5" s="33">
        <f>E5+F5</f>
        <v>963322101.02999997</v>
      </c>
    </row>
    <row r="6" spans="1:7" ht="17.399999999999999" x14ac:dyDescent="0.25">
      <c r="A6" s="26" t="s">
        <v>526</v>
      </c>
      <c r="B6" s="17" t="s">
        <v>463</v>
      </c>
      <c r="C6" s="34">
        <f>'AGRIC PERSONNEL COST F.x'!E7+'FINANCE PERSONNEL COST F.x'!E7+'WORKS PERSONNEL COST F.x'!E7</f>
        <v>1448672846.5799999</v>
      </c>
      <c r="D6" s="34">
        <f>'AGRIC OVERHEAD COST F.xi'!E7+'FINANCE OVERHEAD COST F.xi'!E7+'WORKS OVERHEAD COST F.xi'!E7</f>
        <v>520597446.28000003</v>
      </c>
      <c r="E6" s="34">
        <f t="shared" ref="E6:E9" si="0">C6+D6</f>
        <v>1969270292.8599999</v>
      </c>
      <c r="F6" s="34">
        <f>'AGRIC CAPITAL EXP F.xii'!F6+'FINANCE CAPITAL EXP F.xii'!F6+'WORKS CAPITAL EXP F.xii'!F6</f>
        <v>2588134991.71</v>
      </c>
      <c r="G6" s="33">
        <f t="shared" ref="G6:G9" si="1">E6+F6</f>
        <v>4557405284.5699997</v>
      </c>
    </row>
    <row r="7" spans="1:7" ht="17.399999999999999" x14ac:dyDescent="0.25">
      <c r="A7" s="26" t="s">
        <v>527</v>
      </c>
      <c r="B7" s="17" t="s">
        <v>464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528</v>
      </c>
      <c r="B8" s="17" t="s">
        <v>465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529</v>
      </c>
      <c r="B9" s="17" t="s">
        <v>466</v>
      </c>
      <c r="C9" s="34">
        <f>'ESD PERSONNEL COST F.x'!E7+'PHC PERSONNEL COST F.x'!E7+'WATSAN PERSONNEL COST F.x'!E7+'TRADITIONAL PERSONNEL COST F.x'!E7</f>
        <v>2067921759.96</v>
      </c>
      <c r="D9" s="34">
        <f>'ESD OVERHEAD COST F.xi'!E7+'PHC OVERHEAD COST F.xi'!E7+'WATSAN OVERHEAD COST F.xi'!E7+'TRADITIONAL OVERHEAD COST F.xi'!E7</f>
        <v>642197970</v>
      </c>
      <c r="E9" s="34">
        <f t="shared" si="0"/>
        <v>2710119729.96</v>
      </c>
      <c r="F9" s="34">
        <f>'ESD CAPITAL EXP F.xii'!F6+'PHC CAPITAL EXP F.xii'!F6+'WATSAN CAPITAL EXP F.xii'!F6</f>
        <v>384000000</v>
      </c>
      <c r="G9" s="33">
        <f t="shared" si="1"/>
        <v>3094119729.96</v>
      </c>
    </row>
    <row r="10" spans="1:7" ht="17.399999999999999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467</v>
      </c>
      <c r="C23" s="34">
        <f>SUM(C5:C22)</f>
        <v>3757124290.52</v>
      </c>
      <c r="D23" s="34">
        <f t="shared" ref="D23:G23" si="2">SUM(D5:D22)</f>
        <v>1455587833.3299999</v>
      </c>
      <c r="E23" s="34">
        <f t="shared" si="2"/>
        <v>5212712123.8500004</v>
      </c>
      <c r="F23" s="34">
        <f t="shared" si="2"/>
        <v>3402134991.71</v>
      </c>
      <c r="G23" s="34">
        <f t="shared" si="2"/>
        <v>8614847115.5599995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05CRY0793N1q/+BbGLadx0r/qMDWu2PR5lC5jNyRBSguUnZl3oPw8YCY0ttALqDYpsypNxi148AW0itKxOPb/Q==" saltValue="sVtfifUyabt4Vt19L59GsA==" spinCount="100000" sheet="1" objects="1" scenarios="1" formatColumns="0" formatRows="0" selectLockedCells="1"/>
  <mergeCells count="2">
    <mergeCell ref="A1:G1"/>
    <mergeCell ref="A2:G2"/>
  </mergeCells>
  <pageMargins left="0.511811023622047" right="0.511811023622047" top="0.74803149606299202" bottom="0.74803149606299202" header="0.31496062992126" footer="0.31496062992126"/>
  <pageSetup scale="65" orientation="landscape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300"/>
  <sheetViews>
    <sheetView view="pageBreakPreview" zoomScale="90" zoomScaleNormal="130" zoomScaleSheetLayoutView="90" workbookViewId="0">
      <selection activeCell="A2" sqref="A2:E2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85" t="s">
        <v>474</v>
      </c>
      <c r="B1" s="85"/>
      <c r="C1" s="85"/>
      <c r="D1" s="85"/>
      <c r="E1" s="85"/>
    </row>
    <row r="2" spans="1:5" ht="39.6" customHeight="1" x14ac:dyDescent="0.25">
      <c r="A2" s="87" t="s">
        <v>797</v>
      </c>
      <c r="B2" s="87"/>
      <c r="C2" s="87"/>
      <c r="D2" s="87"/>
      <c r="E2" s="87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475</v>
      </c>
      <c r="C4" s="50" t="s">
        <v>591</v>
      </c>
      <c r="D4" s="50" t="s">
        <v>592</v>
      </c>
      <c r="E4" s="50" t="s">
        <v>593</v>
      </c>
    </row>
    <row r="5" spans="1:5" x14ac:dyDescent="0.25">
      <c r="A5" s="25" t="s">
        <v>511</v>
      </c>
      <c r="B5" s="21" t="s">
        <v>476</v>
      </c>
      <c r="C5" s="11">
        <f>'CHAIR PERSONNEL COST F.x'!C7+'CHAIR OVERHEAD COST F.xi'!C7</f>
        <v>265436073.97999999</v>
      </c>
      <c r="D5" s="11">
        <f>'CHAIR PERSONNEL COST F.x'!D7+'CHAIR OVERHEAD COST F.xi'!D7</f>
        <v>155622133.16</v>
      </c>
      <c r="E5" s="11">
        <f>'CHAIR PERSONNEL COST F.x'!E7+'CHAIR OVERHEAD COST F.xi'!E7</f>
        <v>161863334</v>
      </c>
    </row>
    <row r="6" spans="1:5" x14ac:dyDescent="0.25">
      <c r="A6" s="25" t="s">
        <v>512</v>
      </c>
      <c r="B6" s="21" t="s">
        <v>477</v>
      </c>
      <c r="C6" s="11">
        <f>'SLT PERSONNEL COST F.x'!C7+'SLT OVERHEAD COST F.xi'!C7</f>
        <v>55344484</v>
      </c>
      <c r="D6" s="11">
        <f>'SLT PERSONNEL COST F.x'!D7+'SLT OVERHEAD COST F.xi'!D7</f>
        <v>50096484</v>
      </c>
      <c r="E6" s="11">
        <f>'SLT PERSONNEL COST F.x'!E7+'SLT OVERHEAD COST F.xi'!E7</f>
        <v>32322432</v>
      </c>
    </row>
    <row r="7" spans="1:5" x14ac:dyDescent="0.25">
      <c r="A7" s="25" t="s">
        <v>513</v>
      </c>
      <c r="B7" s="21" t="s">
        <v>478</v>
      </c>
      <c r="C7" s="11">
        <f>'COUNCIL PERSONNEL COST F.x'!C7+'COUNCIL OVERHEAD COST F.xi'!C7</f>
        <v>90364976.799999997</v>
      </c>
      <c r="D7" s="11">
        <f>'COUNCIL PERSONNEL COST F.x'!D7+'COUNCIL OVERHEAD COST F.xi'!D7</f>
        <v>84149716.799999997</v>
      </c>
      <c r="E7" s="11">
        <f>'COUNCIL PERSONNEL COST F.x'!E7+'COUNCIL OVERHEAD COST F.xi'!E7</f>
        <v>65498848</v>
      </c>
    </row>
    <row r="8" spans="1:5" x14ac:dyDescent="0.25">
      <c r="A8" s="25" t="s">
        <v>514</v>
      </c>
      <c r="B8" s="21" t="s">
        <v>746</v>
      </c>
      <c r="C8" s="11">
        <f>'PMD PERSONNEL COST F.x'!C7+'PMD OVERHEAD COST F.xi'!C7</f>
        <v>396046753.71999997</v>
      </c>
      <c r="D8" s="11">
        <f>'PMD PERSONNEL COST F.x'!D7+'PMD OVERHEAD COST F.xi'!D7</f>
        <v>185566959.19999999</v>
      </c>
      <c r="E8" s="11">
        <f>'PMD PERSONNEL COST F.x'!E7+'PMD OVERHEAD COST F.xi'!E7</f>
        <v>273637487.02999997</v>
      </c>
    </row>
    <row r="9" spans="1:5" x14ac:dyDescent="0.25">
      <c r="A9" s="25" t="s">
        <v>515</v>
      </c>
      <c r="B9" s="21" t="s">
        <v>479</v>
      </c>
      <c r="C9" s="11">
        <f>'AGRIC PERSONNEL COST F.x'!C7+'AGRIC OVERHEAD COST F.xi'!C7</f>
        <v>102822872</v>
      </c>
      <c r="D9" s="11">
        <f>'AGRIC PERSONNEL COST F.x'!D7+'AGRIC OVERHEAD COST F.xi'!D7</f>
        <v>92527872</v>
      </c>
      <c r="E9" s="11">
        <f>'AGRIC PERSONNEL COST F.x'!E7+'AGRIC OVERHEAD COST F.xi'!E7</f>
        <v>108191774.62</v>
      </c>
    </row>
    <row r="10" spans="1:5" x14ac:dyDescent="0.25">
      <c r="A10" s="25" t="s">
        <v>516</v>
      </c>
      <c r="B10" s="21" t="s">
        <v>480</v>
      </c>
      <c r="C10" s="11">
        <f>'FINANCE PERSONNEL COST F.x'!C7+'FINANCE OVERHEAD COST F.xi'!C7</f>
        <v>840407904.5</v>
      </c>
      <c r="D10" s="11">
        <f>'FINANCE PERSONNEL COST F.x'!D7+'FINANCE OVERHEAD COST F.xi'!D7</f>
        <v>631196584.02999997</v>
      </c>
      <c r="E10" s="11">
        <f>'FINANCE PERSONNEL COST F.x'!E7+'FINANCE OVERHEAD COST F.xi'!E7</f>
        <v>1781706889.8699999</v>
      </c>
    </row>
    <row r="11" spans="1:5" x14ac:dyDescent="0.25">
      <c r="A11" s="25" t="s">
        <v>517</v>
      </c>
      <c r="B11" s="21" t="s">
        <v>481</v>
      </c>
      <c r="C11" s="11">
        <f>'WORKS PERSONNEL COST F.x'!C7+'WORKS OVERHEAD COST F.xi'!C7</f>
        <v>102917316</v>
      </c>
      <c r="D11" s="11">
        <f>'WORKS PERSONNEL COST F.x'!D7+'WORKS OVERHEAD COST F.xi'!D7</f>
        <v>63488816</v>
      </c>
      <c r="E11" s="11">
        <f>'WORKS PERSONNEL COST F.x'!E7+'WORKS OVERHEAD COST F.xi'!E7</f>
        <v>79371628.370000005</v>
      </c>
    </row>
    <row r="12" spans="1:5" x14ac:dyDescent="0.25">
      <c r="A12" s="25" t="s">
        <v>518</v>
      </c>
      <c r="B12" s="21" t="s">
        <v>482</v>
      </c>
      <c r="C12" s="11">
        <f>'ESD PERSONNEL COST F.x'!C7+'ESD OVERHEAD COST F.xi'!C7</f>
        <v>1952967165.8599999</v>
      </c>
      <c r="D12" s="11">
        <f>'ESD PERSONNEL COST F.x'!D7+'ESD OVERHEAD COST F.xi'!D7</f>
        <v>1743120250.22</v>
      </c>
      <c r="E12" s="11">
        <f>'ESD PERSONNEL COST F.x'!E7+'ESD OVERHEAD COST F.xi'!E7</f>
        <v>1739307837.72</v>
      </c>
    </row>
    <row r="13" spans="1:5" x14ac:dyDescent="0.25">
      <c r="A13" s="25" t="s">
        <v>519</v>
      </c>
      <c r="B13" s="21" t="s">
        <v>757</v>
      </c>
      <c r="C13" s="11">
        <f>'PHC PERSONNEL COST F.x'!C7+'PHC OVERHEAD COST F.xi'!C7</f>
        <v>666454612</v>
      </c>
      <c r="D13" s="11">
        <f>'PHC PERSONNEL COST F.x'!D7+'PHC OVERHEAD COST F.xi'!D7</f>
        <v>613890603</v>
      </c>
      <c r="E13" s="11">
        <f>'PHC PERSONNEL COST F.x'!E7+'PHC OVERHEAD COST F.xi'!E7</f>
        <v>681990164</v>
      </c>
    </row>
    <row r="14" spans="1:5" x14ac:dyDescent="0.25">
      <c r="A14" s="25" t="s">
        <v>520</v>
      </c>
      <c r="B14" s="21" t="s">
        <v>483</v>
      </c>
      <c r="C14" s="11">
        <f>'WATSAN PERSONNEL COST F.x'!C7+'WATSAN OVERHEAD COST F.xi'!C7</f>
        <v>204316910.58000001</v>
      </c>
      <c r="D14" s="11">
        <f>'WATSAN PERSONNEL COST F.x'!D7+'WATSAN OVERHEAD COST F.xi'!D7</f>
        <v>175446004.58000001</v>
      </c>
      <c r="E14" s="11">
        <f>'WATSAN PERSONNEL COST F.x'!E7+'WATSAN OVERHEAD COST F.xi'!E7</f>
        <v>189233634.24000001</v>
      </c>
    </row>
    <row r="15" spans="1:5" x14ac:dyDescent="0.25">
      <c r="A15" s="25" t="s">
        <v>521</v>
      </c>
      <c r="B15" s="21" t="s">
        <v>484</v>
      </c>
      <c r="C15" s="11">
        <f>'TRADITIONAL PERSONNEL COST F.x'!C7+'TRADITIONAL OVERHEAD COST F.xi'!C7</f>
        <v>43208094</v>
      </c>
      <c r="D15" s="11">
        <f>'TRADITIONAL PERSONNEL COST F.x'!D7+'TRADITIONAL OVERHEAD COST F.xi'!D7</f>
        <v>27658094</v>
      </c>
      <c r="E15" s="11">
        <f>'TRADITIONAL PERSONNEL COST F.x'!E7+'TRADITIONAL OVERHEAD COST F.xi'!E7</f>
        <v>99588094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467</v>
      </c>
      <c r="C28" s="11">
        <f>SUM(C5:C27)</f>
        <v>4720287163.4399996</v>
      </c>
      <c r="D28" s="11">
        <f t="shared" ref="D28:E28" si="0">SUM(D5:D27)</f>
        <v>3822763516.9899998</v>
      </c>
      <c r="E28" s="11">
        <f t="shared" si="0"/>
        <v>5212712123.8499994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ooUFsHgF1D7G2EmNCJx5Aw5UztjHVs8lXcLHCTOCp3SUwx9l5ynQQpz3n4KiYntvgGHUcx+wka44SAdQvaeNg==" saltValue="g0WS1pvfen36H4tKalldDA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300"/>
  <sheetViews>
    <sheetView view="pageBreakPreview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85" t="s">
        <v>485</v>
      </c>
      <c r="B1" s="85"/>
      <c r="C1" s="85"/>
      <c r="D1" s="85"/>
      <c r="E1" s="85"/>
    </row>
    <row r="2" spans="1:5" ht="28.2" customHeight="1" x14ac:dyDescent="0.25">
      <c r="A2" s="86" t="s">
        <v>798</v>
      </c>
      <c r="B2" s="86"/>
      <c r="C2" s="86"/>
      <c r="D2" s="86"/>
      <c r="E2" s="86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486</v>
      </c>
      <c r="C4" s="50" t="s">
        <v>591</v>
      </c>
      <c r="D4" s="50" t="s">
        <v>592</v>
      </c>
      <c r="E4" s="50" t="s">
        <v>593</v>
      </c>
    </row>
    <row r="5" spans="1:5" x14ac:dyDescent="0.25">
      <c r="A5" s="5"/>
      <c r="B5" s="23" t="s">
        <v>307</v>
      </c>
      <c r="C5" s="30">
        <f>C6+C11</f>
        <v>4720287163.4399996</v>
      </c>
      <c r="D5" s="30">
        <f t="shared" ref="D5:E5" si="0">D6+D11</f>
        <v>3822763516.9900002</v>
      </c>
      <c r="E5" s="30">
        <f t="shared" si="0"/>
        <v>5212712123.8500004</v>
      </c>
    </row>
    <row r="6" spans="1:5" x14ac:dyDescent="0.25">
      <c r="A6" s="24">
        <v>21</v>
      </c>
      <c r="B6" s="23" t="s">
        <v>458</v>
      </c>
      <c r="C6" s="31">
        <f>SUM(C7:C10)</f>
        <v>3364491287.1599998</v>
      </c>
      <c r="D6" s="31">
        <f t="shared" ref="D6:E6" si="1">SUM(D7:D10)</f>
        <v>3256962030.4900002</v>
      </c>
      <c r="E6" s="31">
        <f t="shared" si="1"/>
        <v>3757124290.5200005</v>
      </c>
    </row>
    <row r="7" spans="1:5" x14ac:dyDescent="0.25">
      <c r="A7" s="22">
        <v>21010100</v>
      </c>
      <c r="B7" s="21" t="s">
        <v>487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2935692224.1599998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2857717013.0900002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2577667902.9300003</v>
      </c>
    </row>
    <row r="8" spans="1:5" x14ac:dyDescent="0.25">
      <c r="A8" s="22">
        <v>21020100</v>
      </c>
      <c r="B8" s="21" t="s">
        <v>488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88685660.780000001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87680660.780000001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36000000</v>
      </c>
    </row>
    <row r="9" spans="1:5" x14ac:dyDescent="0.25">
      <c r="A9" s="22">
        <v>21020200</v>
      </c>
      <c r="B9" s="21" t="s">
        <v>489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490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340113402.22000003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311564356.62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1143456387.5899999</v>
      </c>
    </row>
    <row r="11" spans="1:5" x14ac:dyDescent="0.25">
      <c r="A11" s="24">
        <v>22</v>
      </c>
      <c r="B11" s="23" t="s">
        <v>491</v>
      </c>
      <c r="C11" s="31">
        <f>SUM(C12:C24)</f>
        <v>1355795876.28</v>
      </c>
      <c r="D11" s="31">
        <f t="shared" ref="D11:E11" si="2">SUM(D12:D24)</f>
        <v>565801486.5</v>
      </c>
      <c r="E11" s="31">
        <f t="shared" si="2"/>
        <v>1455587833.3299999</v>
      </c>
    </row>
    <row r="12" spans="1:5" x14ac:dyDescent="0.25">
      <c r="A12" s="22">
        <v>22020100</v>
      </c>
      <c r="B12" s="21" t="s">
        <v>492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42500000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26978900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35700000</v>
      </c>
    </row>
    <row r="13" spans="1:5" x14ac:dyDescent="0.25">
      <c r="A13" s="22">
        <v>22020200</v>
      </c>
      <c r="B13" s="21" t="s">
        <v>493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8000000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3507500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6500000</v>
      </c>
    </row>
    <row r="14" spans="1:5" x14ac:dyDescent="0.25">
      <c r="A14" s="22">
        <v>22020300</v>
      </c>
      <c r="B14" s="21" t="s">
        <v>494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58400000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32494200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64500000</v>
      </c>
    </row>
    <row r="15" spans="1:5" x14ac:dyDescent="0.25">
      <c r="A15" s="22">
        <v>22020400</v>
      </c>
      <c r="B15" s="21" t="s">
        <v>495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87500000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26493000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58006000</v>
      </c>
    </row>
    <row r="16" spans="1:5" x14ac:dyDescent="0.25">
      <c r="A16" s="22">
        <v>22020500</v>
      </c>
      <c r="B16" s="21" t="s">
        <v>496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104000000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10043789.970000001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26000000</v>
      </c>
    </row>
    <row r="17" spans="1:5" x14ac:dyDescent="0.25">
      <c r="A17" s="22">
        <v>22020600</v>
      </c>
      <c r="B17" s="21" t="s">
        <v>497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218000000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119370035.58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92000000</v>
      </c>
    </row>
    <row r="18" spans="1:5" x14ac:dyDescent="0.25">
      <c r="A18" s="22">
        <v>22020700</v>
      </c>
      <c r="B18" s="21" t="s">
        <v>498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10793664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1820000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4000000</v>
      </c>
    </row>
    <row r="19" spans="1:5" x14ac:dyDescent="0.25">
      <c r="A19" s="22">
        <v>22020800</v>
      </c>
      <c r="B19" s="21" t="s">
        <v>499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0</v>
      </c>
    </row>
    <row r="20" spans="1:5" x14ac:dyDescent="0.25">
      <c r="A20" s="22">
        <v>22020900</v>
      </c>
      <c r="B20" s="21" t="s">
        <v>500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50000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7114.85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500000</v>
      </c>
    </row>
    <row r="21" spans="1:5" x14ac:dyDescent="0.25">
      <c r="A21" s="22">
        <v>22021000</v>
      </c>
      <c r="B21" s="21" t="s">
        <v>501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338075260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103433457.88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336792417.05000001</v>
      </c>
    </row>
    <row r="22" spans="1:5" x14ac:dyDescent="0.25">
      <c r="A22" s="22">
        <v>22040000</v>
      </c>
      <c r="B22" s="21" t="s">
        <v>502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163391446.28000003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119391446.28000002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406391446.28000003</v>
      </c>
    </row>
    <row r="23" spans="1:5" x14ac:dyDescent="0.25">
      <c r="A23" s="35">
        <v>22050000</v>
      </c>
      <c r="B23" s="27" t="s">
        <v>530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5000000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4350000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50000000</v>
      </c>
    </row>
    <row r="24" spans="1:5" x14ac:dyDescent="0.25">
      <c r="A24" s="35">
        <v>22060000</v>
      </c>
      <c r="B24" s="27" t="s">
        <v>531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320085506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117912041.94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375197970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467</v>
      </c>
      <c r="C27" s="31">
        <f>C5</f>
        <v>4720287163.4399996</v>
      </c>
      <c r="D27" s="31">
        <f t="shared" ref="D27:E27" si="3">D5</f>
        <v>3822763516.9900002</v>
      </c>
      <c r="E27" s="31">
        <f t="shared" si="3"/>
        <v>5212712123.8500004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5t3H2zd2fkMkCc8VBhugHsLELcsnriexbSg0GORDmAk/dqez3lNsrg7PZhkrKNB2SNQy8YqsvVX0pxJdY729g==" saltValue="/TRGKr+0CxwBHILkKefCdQ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0"/>
  <sheetViews>
    <sheetView view="pageBreakPreview" zoomScale="90" zoomScaleNormal="140" zoomScaleSheetLayoutView="90" workbookViewId="0">
      <selection activeCell="A2" sqref="A2:E2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85" t="s">
        <v>485</v>
      </c>
      <c r="B1" s="85"/>
      <c r="C1" s="85"/>
      <c r="D1" s="85"/>
      <c r="E1" s="85"/>
    </row>
    <row r="2" spans="1:5" ht="36.6" customHeight="1" x14ac:dyDescent="0.25">
      <c r="A2" s="87" t="s">
        <v>799</v>
      </c>
      <c r="B2" s="87"/>
      <c r="C2" s="87"/>
      <c r="D2" s="87"/>
      <c r="E2" s="87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486</v>
      </c>
      <c r="C4" s="50" t="s">
        <v>591</v>
      </c>
      <c r="D4" s="50" t="s">
        <v>592</v>
      </c>
      <c r="E4" s="50" t="s">
        <v>593</v>
      </c>
    </row>
    <row r="5" spans="1:5" x14ac:dyDescent="0.25">
      <c r="A5" s="20">
        <v>32010100</v>
      </c>
      <c r="B5" s="21" t="s">
        <v>503</v>
      </c>
      <c r="C5" s="28">
        <f>'PMD CAPITAL EXP F.xii'!D7+'AGRIC CAPITAL EXP F.xii'!D7+'FINANCE CAPITAL EXP F.xii'!D7+'WORKS CAPITAL EXP F.xii'!D7+'ESD CAPITAL EXP F.xii'!D7+'PHC CAPITAL EXP F.xii'!D7+'WATSAN CAPITAL EXP F.xii'!D7</f>
        <v>1788507412</v>
      </c>
      <c r="D5" s="28">
        <f>'PMD CAPITAL EXP F.xii'!E7+'AGRIC CAPITAL EXP F.xii'!E7+'FINANCE CAPITAL EXP F.xii'!E7+'WORKS CAPITAL EXP F.xii'!E7+'ESD CAPITAL EXP F.xii'!E7+'PHC CAPITAL EXP F.xii'!E7+'WATSAN CAPITAL EXP F.xii'!E7</f>
        <v>672297173.25999999</v>
      </c>
      <c r="E5" s="28">
        <f>'PMD CAPITAL EXP F.xii'!F7+'AGRIC CAPITAL EXP F.xii'!F7+'FINANCE CAPITAL EXP F.xii'!F7+'WORKS CAPITAL EXP F.xii'!F7+'ESD CAPITAL EXP F.xii'!F7+'PHC CAPITAL EXP F.xii'!F7+'WATSAN CAPITAL EXP F.xii'!F7</f>
        <v>983500000</v>
      </c>
    </row>
    <row r="6" spans="1:5" x14ac:dyDescent="0.25">
      <c r="A6" s="20">
        <v>32010200</v>
      </c>
      <c r="B6" s="21" t="s">
        <v>595</v>
      </c>
      <c r="C6" s="28">
        <f>'PMD CAPITAL EXP F.xii'!D17+'AGRIC CAPITAL EXP F.xii'!D18+'FINANCE CAPITAL EXP F.xii'!D11+'WORKS CAPITAL EXP F.xii'!D17+'ESD CAPITAL EXP F.xii'!D41+'PHC CAPITAL EXP F.xii'!D20+'WATSAN CAPITAL EXP F.xii'!D34</f>
        <v>476127333</v>
      </c>
      <c r="D6" s="28">
        <f>'PMD CAPITAL EXP F.xii'!E17+'AGRIC CAPITAL EXP F.xii'!E18+'FINANCE CAPITAL EXP F.xii'!E11+'WORKS CAPITAL EXP F.xii'!E17+'ESD CAPITAL EXP F.xii'!E41+'PHC CAPITAL EXP F.xii'!E20+'WATSAN CAPITAL EXP F.xii'!E34</f>
        <v>276919696.60000002</v>
      </c>
      <c r="E6" s="28">
        <f>'PMD CAPITAL EXP F.xii'!F17+'AGRIC CAPITAL EXP F.xii'!F18+'FINANCE CAPITAL EXP F.xii'!F11+'WORKS CAPITAL EXP F.xii'!F17+'ESD CAPITAL EXP F.xii'!F41+'PHC CAPITAL EXP F.xii'!F20+'WATSAN CAPITAL EXP F.xii'!F34</f>
        <v>1804634991.71</v>
      </c>
    </row>
    <row r="7" spans="1:5" x14ac:dyDescent="0.25">
      <c r="A7" s="20">
        <v>32010300</v>
      </c>
      <c r="B7" s="21" t="s">
        <v>504</v>
      </c>
      <c r="C7" s="28">
        <f>'PMD CAPITAL EXP F.xii'!D28+'AGRIC CAPITAL EXP F.xii'!D29+'FINANCE CAPITAL EXP F.xii'!D16+'WORKS CAPITAL EXP F.xii'!D43+'ESD CAPITAL EXP F.xii'!D52+'PHC CAPITAL EXP F.xii'!D31+'WATSAN CAPITAL EXP F.xii'!D45</f>
        <v>0</v>
      </c>
      <c r="D7" s="28">
        <f>'PMD CAPITAL EXP F.xii'!E28+'AGRIC CAPITAL EXP F.xii'!E29+'FINANCE CAPITAL EXP F.xii'!E16+'WORKS CAPITAL EXP F.xii'!E43+'ESD CAPITAL EXP F.xii'!E52+'PHC CAPITAL EXP F.xii'!E31+'WATSAN CAPITAL EXP F.xii'!E45</f>
        <v>0</v>
      </c>
      <c r="E7" s="28">
        <f>'PMD CAPITAL EXP F.xii'!F28+'AGRIC CAPITAL EXP F.xii'!F29+'FINANCE CAPITAL EXP F.xii'!F16+'WORKS CAPITAL EXP F.xii'!F43+'ESD CAPITAL EXP F.xii'!F52+'PHC CAPITAL EXP F.xii'!F31+'WATSAN CAPITAL EXP F.xii'!F45</f>
        <v>0</v>
      </c>
    </row>
    <row r="8" spans="1:5" x14ac:dyDescent="0.25">
      <c r="A8" s="20">
        <v>32010400</v>
      </c>
      <c r="B8" s="21" t="s">
        <v>505</v>
      </c>
      <c r="C8" s="28">
        <f>'PMD CAPITAL EXP F.xii'!D34+'AGRIC CAPITAL EXP F.xii'!D35+'FINANCE CAPITAL EXP F.xii'!D22+'WORKS CAPITAL EXP F.xii'!D49+'ESD CAPITAL EXP F.xii'!D58+'PHC CAPITAL EXP F.xii'!D37+'WATSAN CAPITAL EXP F.xii'!D51</f>
        <v>345000000</v>
      </c>
      <c r="D8" s="28">
        <f>'PMD CAPITAL EXP F.xii'!E34+'AGRIC CAPITAL EXP F.xii'!E35+'FINANCE CAPITAL EXP F.xii'!E22+'WORKS CAPITAL EXP F.xii'!E49+'ESD CAPITAL EXP F.xii'!E58+'PHC CAPITAL EXP F.xii'!E37+'WATSAN CAPITAL EXP F.xii'!E51</f>
        <v>95478000</v>
      </c>
      <c r="E8" s="28">
        <f>'PMD CAPITAL EXP F.xii'!F34+'AGRIC CAPITAL EXP F.xii'!F35+'FINANCE CAPITAL EXP F.xii'!F22+'WORKS CAPITAL EXP F.xii'!F49+'ESD CAPITAL EXP F.xii'!F58+'PHC CAPITAL EXP F.xii'!F37+'WATSAN CAPITAL EXP F.xii'!F51</f>
        <v>100000000</v>
      </c>
    </row>
    <row r="9" spans="1:5" x14ac:dyDescent="0.25">
      <c r="A9" s="20">
        <v>32010500</v>
      </c>
      <c r="B9" s="21" t="s">
        <v>506</v>
      </c>
      <c r="C9" s="28">
        <f>'PMD CAPITAL EXP F.xii'!D40+'AGRIC CAPITAL EXP F.xii'!D41+'FINANCE CAPITAL EXP F.xii'!D28+'WORKS CAPITAL EXP F.xii'!D55+'ESD CAPITAL EXP F.xii'!D64+'PHC CAPITAL EXP F.xii'!D43+'WATSAN CAPITAL EXP F.xii'!D57</f>
        <v>0</v>
      </c>
      <c r="D9" s="28">
        <f>'PMD CAPITAL EXP F.xii'!E40+'AGRIC CAPITAL EXP F.xii'!E41+'FINANCE CAPITAL EXP F.xii'!E28+'WORKS CAPITAL EXP F.xii'!E55+'ESD CAPITAL EXP F.xii'!E64+'PHC CAPITAL EXP F.xii'!E43+'WATSAN CAPITAL EXP F.xii'!E57</f>
        <v>0</v>
      </c>
      <c r="E9" s="28">
        <f>'PMD CAPITAL EXP F.xii'!F40+'AGRIC CAPITAL EXP F.xii'!F41+'FINANCE CAPITAL EXP F.xii'!F28+'WORKS CAPITAL EXP F.xii'!F55+'ESD CAPITAL EXP F.xii'!F64+'PHC CAPITAL EXP F.xii'!F43+'WATSAN CAPITAL EXP F.xii'!F57</f>
        <v>0</v>
      </c>
    </row>
    <row r="10" spans="1:5" x14ac:dyDescent="0.25">
      <c r="A10" s="20">
        <v>32010600</v>
      </c>
      <c r="B10" s="21" t="s">
        <v>507</v>
      </c>
      <c r="C10" s="28">
        <f>'PMD CAPITAL EXP F.xii'!D49+'AGRIC CAPITAL EXP F.xii'!D50+'FINANCE CAPITAL EXP F.xii'!D37+'WORKS CAPITAL EXP F.xii'!D64+'ESD CAPITAL EXP F.xii'!D73+'PHC CAPITAL EXP F.xii'!D52+'WATSAN CAPITAL EXP F.xii'!D66</f>
        <v>50000000</v>
      </c>
      <c r="D10" s="28">
        <f>'PMD CAPITAL EXP F.xii'!E49+'AGRIC CAPITAL EXP F.xii'!E50+'FINANCE CAPITAL EXP F.xii'!E37+'WORKS CAPITAL EXP F.xii'!E64+'ESD CAPITAL EXP F.xii'!E73+'PHC CAPITAL EXP F.xii'!E52+'WATSAN CAPITAL EXP F.xii'!E66</f>
        <v>0</v>
      </c>
      <c r="E10" s="28">
        <f>'PMD CAPITAL EXP F.xii'!F49+'AGRIC CAPITAL EXP F.xii'!F50+'FINANCE CAPITAL EXP F.xii'!F37+'WORKS CAPITAL EXP F.xii'!F64+'ESD CAPITAL EXP F.xii'!F73+'PHC CAPITAL EXP F.xii'!F52+'WATSAN CAPITAL EXP F.xii'!F66</f>
        <v>0</v>
      </c>
    </row>
    <row r="11" spans="1:5" x14ac:dyDescent="0.25">
      <c r="A11" s="20">
        <v>32010900</v>
      </c>
      <c r="B11" s="21" t="s">
        <v>508</v>
      </c>
      <c r="C11" s="28">
        <f>'PMD CAPITAL EXP F.xii'!D56+'AGRIC CAPITAL EXP F.xii'!D57+'FINANCE CAPITAL EXP F.xii'!D44+'WORKS CAPITAL EXP F.xii'!D71+'ESD CAPITAL EXP F.xii'!D80+'PHC CAPITAL EXP F.xii'!D59+'WATSAN CAPITAL EXP F.xii'!D73</f>
        <v>730803470</v>
      </c>
      <c r="D11" s="28">
        <f>'PMD CAPITAL EXP F.xii'!E56+'AGRIC CAPITAL EXP F.xii'!E57+'FINANCE CAPITAL EXP F.xii'!E44+'WORKS CAPITAL EXP F.xii'!E71+'ESD CAPITAL EXP F.xii'!E80+'PHC CAPITAL EXP F.xii'!E59+'WATSAN CAPITAL EXP F.xii'!E73</f>
        <v>417953359.38</v>
      </c>
      <c r="E11" s="28">
        <f>'PMD CAPITAL EXP F.xii'!F56+'AGRIC CAPITAL EXP F.xii'!F57+'FINANCE CAPITAL EXP F.xii'!F44+'WORKS CAPITAL EXP F.xii'!F71+'ESD CAPITAL EXP F.xii'!F80+'PHC CAPITAL EXP F.xii'!F59+'WATSAN CAPITAL EXP F.xii'!F73</f>
        <v>512000000</v>
      </c>
    </row>
    <row r="12" spans="1:5" x14ac:dyDescent="0.25">
      <c r="A12" s="20">
        <v>32020100</v>
      </c>
      <c r="B12" s="21" t="s">
        <v>509</v>
      </c>
      <c r="C12" s="28">
        <f>'PMD CAPITAL EXP F.xii'!D68+'AGRIC CAPITAL EXP F.xii'!D69+'FINANCE CAPITAL EXP F.xii'!D56+'WORKS CAPITAL EXP F.xii'!D83+'ESD CAPITAL EXP F.xii'!D92+'PHC CAPITAL EXP F.xii'!D71+'WATSAN CAPITAL EXP F.xii'!D85</f>
        <v>0</v>
      </c>
      <c r="D12" s="28">
        <f>'PMD CAPITAL EXP F.xii'!E68+'AGRIC CAPITAL EXP F.xii'!E69+'FINANCE CAPITAL EXP F.xii'!E56+'WORKS CAPITAL EXP F.xii'!E83+'ESD CAPITAL EXP F.xii'!E92+'PHC CAPITAL EXP F.xii'!E71+'WATSAN CAPITAL EXP F.xii'!E85</f>
        <v>0</v>
      </c>
      <c r="E12" s="28">
        <f>'PMD CAPITAL EXP F.xii'!F68+'AGRIC CAPITAL EXP F.xii'!F69+'FINANCE CAPITAL EXP F.xii'!F56+'WORKS CAPITAL EXP F.xii'!F83+'ESD CAPITAL EXP F.xii'!F92+'PHC CAPITAL EXP F.xii'!F71+'WATSAN CAPITAL EXP F.xii'!F85</f>
        <v>0</v>
      </c>
    </row>
    <row r="13" spans="1:5" x14ac:dyDescent="0.25">
      <c r="A13" s="20">
        <v>32030100</v>
      </c>
      <c r="B13" s="21" t="s">
        <v>459</v>
      </c>
      <c r="C13" s="28">
        <f>'PMD CAPITAL EXP F.xii'!D75+'AGRIC CAPITAL EXP F.xii'!D76+'FINANCE CAPITAL EXP F.xii'!D63+'WORKS CAPITAL EXP F.xii'!D90+'ESD CAPITAL EXP F.xii'!D99+'PHC CAPITAL EXP F.xii'!D78+'WATSAN CAPITAL EXP F.xii'!D92</f>
        <v>3000000</v>
      </c>
      <c r="D13" s="28">
        <f>'PMD CAPITAL EXP F.xii'!E75+'AGRIC CAPITAL EXP F.xii'!E76+'FINANCE CAPITAL EXP F.xii'!E63+'WORKS CAPITAL EXP F.xii'!E90+'ESD CAPITAL EXP F.xii'!E99+'PHC CAPITAL EXP F.xii'!E78+'WATSAN CAPITAL EXP F.xii'!E92</f>
        <v>1500000</v>
      </c>
      <c r="E13" s="28">
        <f>'PMD CAPITAL EXP F.xii'!F75+'AGRIC CAPITAL EXP F.xii'!F76+'FINANCE CAPITAL EXP F.xii'!F63+'WORKS CAPITAL EXP F.xii'!F90+'ESD CAPITAL EXP F.xii'!F99+'PHC CAPITAL EXP F.xii'!F78+'WATSAN CAPITAL EXP F.xii'!F92</f>
        <v>2000000</v>
      </c>
    </row>
    <row r="14" spans="1:5" x14ac:dyDescent="0.25">
      <c r="A14" s="20">
        <v>32011000</v>
      </c>
      <c r="B14" s="21" t="s">
        <v>548</v>
      </c>
      <c r="C14" s="28">
        <f>'PMD CAPITAL EXP F.xii'!D81+'AGRIC CAPITAL EXP F.xii'!D82+'FINANCE CAPITAL EXP F.xii'!D69+'WORKS CAPITAL EXP F.xii'!D96+'ESD CAPITAL EXP F.xii'!D105+'PHC CAPITAL EXP F.xii'!D84+'WATSAN CAPITAL EXP F.xii'!D98</f>
        <v>0</v>
      </c>
      <c r="D14" s="28">
        <f>'PMD CAPITAL EXP F.xii'!E81+'AGRIC CAPITAL EXP F.xii'!E82+'FINANCE CAPITAL EXP F.xii'!E69+'WORKS CAPITAL EXP F.xii'!E96+'ESD CAPITAL EXP F.xii'!E105+'PHC CAPITAL EXP F.xii'!E84+'WATSAN CAPITAL EXP F.xii'!E98</f>
        <v>0</v>
      </c>
      <c r="E14" s="28">
        <f>'PMD CAPITAL EXP F.xii'!F81+'AGRIC CAPITAL EXP F.xii'!F82+'FINANCE CAPITAL EXP F.xii'!F69+'WORKS CAPITAL EXP F.xii'!F96+'ESD CAPITAL EXP F.xii'!F105+'PHC CAPITAL EXP F.xii'!F84+'WATSAN CAPITAL EXP F.xii'!F98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510</v>
      </c>
      <c r="C28" s="29">
        <f>SUM(C5:C27)</f>
        <v>3393438215</v>
      </c>
      <c r="D28" s="29">
        <f t="shared" ref="D28:E28" si="0">SUM(D5:D27)</f>
        <v>1464148229.24</v>
      </c>
      <c r="E28" s="29">
        <f t="shared" si="0"/>
        <v>3402134991.71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/xvjEwnXmBjfTpq8VHnzJNkIVheJqGT3Fo5MidmNmuJW6dXDMZ8MXpwGRSAFtpyNZOKx+n+nugzPd4KjYIpgw==" saltValue="4pioTTEASToUN/6BcXzM2A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300"/>
  <sheetViews>
    <sheetView view="pageBreakPreview" zoomScale="90" zoomScaleNormal="140" zoomScaleSheetLayoutView="90" workbookViewId="0">
      <selection activeCell="A2" sqref="A2:E2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85" t="s">
        <v>522</v>
      </c>
      <c r="B1" s="85"/>
      <c r="C1" s="85"/>
      <c r="D1" s="85"/>
      <c r="E1" s="85"/>
    </row>
    <row r="2" spans="1:5" ht="39.6" customHeight="1" x14ac:dyDescent="0.25">
      <c r="A2" s="87" t="s">
        <v>800</v>
      </c>
      <c r="B2" s="87"/>
      <c r="C2" s="87"/>
      <c r="D2" s="87"/>
      <c r="E2" s="87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475</v>
      </c>
      <c r="C4" s="50" t="s">
        <v>591</v>
      </c>
      <c r="D4" s="50" t="s">
        <v>592</v>
      </c>
      <c r="E4" s="50" t="s">
        <v>593</v>
      </c>
    </row>
    <row r="5" spans="1:5" x14ac:dyDescent="0.25">
      <c r="A5" s="25" t="s">
        <v>511</v>
      </c>
      <c r="B5" s="27" t="s">
        <v>476</v>
      </c>
      <c r="C5" s="11">
        <v>0</v>
      </c>
      <c r="D5" s="11">
        <v>0</v>
      </c>
      <c r="E5" s="11">
        <v>0</v>
      </c>
    </row>
    <row r="6" spans="1:5" x14ac:dyDescent="0.25">
      <c r="A6" s="25" t="s">
        <v>512</v>
      </c>
      <c r="B6" s="27" t="s">
        <v>477</v>
      </c>
      <c r="C6" s="11">
        <v>0</v>
      </c>
      <c r="D6" s="11">
        <v>0</v>
      </c>
      <c r="E6" s="11">
        <v>0</v>
      </c>
    </row>
    <row r="7" spans="1:5" x14ac:dyDescent="0.25">
      <c r="A7" s="25" t="s">
        <v>513</v>
      </c>
      <c r="B7" s="27" t="s">
        <v>478</v>
      </c>
      <c r="C7" s="11">
        <v>0</v>
      </c>
      <c r="D7" s="11">
        <v>0</v>
      </c>
      <c r="E7" s="11">
        <v>0</v>
      </c>
    </row>
    <row r="8" spans="1:5" x14ac:dyDescent="0.25">
      <c r="A8" s="25" t="s">
        <v>514</v>
      </c>
      <c r="B8" s="21" t="s">
        <v>750</v>
      </c>
      <c r="C8" s="11">
        <f>'PMD CAPITAL EXP F.xii'!D6</f>
        <v>687000000</v>
      </c>
      <c r="D8" s="11">
        <f>'PMD CAPITAL EXP F.xii'!E6</f>
        <v>100017139.12</v>
      </c>
      <c r="E8" s="11">
        <f>'PMD CAPITAL EXP F.xii'!F6</f>
        <v>430000000</v>
      </c>
    </row>
    <row r="9" spans="1:5" x14ac:dyDescent="0.25">
      <c r="A9" s="25" t="s">
        <v>515</v>
      </c>
      <c r="B9" s="21" t="s">
        <v>479</v>
      </c>
      <c r="C9" s="11">
        <f>'AGRIC CAPITAL EXP F.xii'!D6</f>
        <v>836000000</v>
      </c>
      <c r="D9" s="11">
        <f>'AGRIC CAPITAL EXP F.xii'!E6</f>
        <v>457195883.82999998</v>
      </c>
      <c r="E9" s="11">
        <f>'AGRIC CAPITAL EXP F.xii'!F6</f>
        <v>577500000</v>
      </c>
    </row>
    <row r="10" spans="1:5" x14ac:dyDescent="0.25">
      <c r="A10" s="25" t="s">
        <v>516</v>
      </c>
      <c r="B10" s="21" t="s">
        <v>480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1520634991.71</v>
      </c>
    </row>
    <row r="11" spans="1:5" x14ac:dyDescent="0.25">
      <c r="A11" s="25" t="s">
        <v>517</v>
      </c>
      <c r="B11" s="21" t="s">
        <v>481</v>
      </c>
      <c r="C11" s="11">
        <f>'WORKS CAPITAL EXP F.xii'!D6</f>
        <v>711127333</v>
      </c>
      <c r="D11" s="11">
        <f>'WORKS CAPITAL EXP F.xii'!E6</f>
        <v>447417059.60000002</v>
      </c>
      <c r="E11" s="11">
        <f>'WORKS CAPITAL EXP F.xii'!F6</f>
        <v>490000000</v>
      </c>
    </row>
    <row r="12" spans="1:5" x14ac:dyDescent="0.25">
      <c r="A12" s="25" t="s">
        <v>518</v>
      </c>
      <c r="B12" s="21" t="s">
        <v>482</v>
      </c>
      <c r="C12" s="11">
        <f>'ESD CAPITAL EXP F.xii'!D6</f>
        <v>425000000</v>
      </c>
      <c r="D12" s="11">
        <f>'ESD CAPITAL EXP F.xii'!E6</f>
        <v>58259114.189999998</v>
      </c>
      <c r="E12" s="11">
        <f>'ESD CAPITAL EXP F.xii'!F6</f>
        <v>194000000</v>
      </c>
    </row>
    <row r="13" spans="1:5" x14ac:dyDescent="0.25">
      <c r="A13" s="25" t="s">
        <v>519</v>
      </c>
      <c r="B13" s="21" t="s">
        <v>757</v>
      </c>
      <c r="C13" s="11">
        <f>'PHC CAPITAL EXP F.xii'!D6</f>
        <v>491970454</v>
      </c>
      <c r="D13" s="11">
        <f>'PHC CAPITAL EXP F.xii'!E6</f>
        <v>392050000</v>
      </c>
      <c r="E13" s="11">
        <f>'PHC CAPITAL EXP F.xii'!F6</f>
        <v>65000000</v>
      </c>
    </row>
    <row r="14" spans="1:5" x14ac:dyDescent="0.25">
      <c r="A14" s="25" t="s">
        <v>520</v>
      </c>
      <c r="B14" s="21" t="s">
        <v>483</v>
      </c>
      <c r="C14" s="11">
        <f>'WATSAN CAPITAL EXP F.xii'!D6</f>
        <v>242340428</v>
      </c>
      <c r="D14" s="11">
        <f>'WATSAN CAPITAL EXP F.xii'!E6</f>
        <v>9209032.5</v>
      </c>
      <c r="E14" s="11">
        <f>'WATSAN CAPITAL EXP F.xii'!F6</f>
        <v>125000000</v>
      </c>
    </row>
    <row r="15" spans="1:5" x14ac:dyDescent="0.25">
      <c r="A15" s="25" t="s">
        <v>521</v>
      </c>
      <c r="B15" s="27" t="s">
        <v>484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467</v>
      </c>
      <c r="C25" s="11">
        <f>SUM(C5:C24)</f>
        <v>3393438215</v>
      </c>
      <c r="D25" s="11">
        <f t="shared" ref="D25:E25" si="0">SUM(D5:D24)</f>
        <v>1464148229.24</v>
      </c>
      <c r="E25" s="11">
        <f t="shared" si="0"/>
        <v>3402134991.71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dRwGz2R/6Lyvu5NSonpTqOhLODjxvFAr0R6iuSZwbrju48QHEFS2G3gGXB5hNihTsaSCuSEijuQFbeVFSaCk0g==" saltValue="cQfH+WPuMvU0RWRqbRZpuw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2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85" t="s">
        <v>523</v>
      </c>
      <c r="B2" s="85"/>
      <c r="C2" s="85"/>
      <c r="D2" s="85"/>
      <c r="E2" s="85"/>
    </row>
    <row r="3" spans="1:5" ht="26.4" customHeight="1" x14ac:dyDescent="0.25">
      <c r="A3" s="87" t="s">
        <v>801</v>
      </c>
      <c r="B3" s="87"/>
      <c r="C3" s="87"/>
      <c r="D3" s="87"/>
      <c r="E3" s="87"/>
    </row>
    <row r="4" spans="1:5" x14ac:dyDescent="0.25">
      <c r="A4" s="86" t="s">
        <v>747</v>
      </c>
      <c r="B4" s="86"/>
      <c r="C4" s="86"/>
      <c r="D4" s="86"/>
      <c r="E4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3">
        <v>21</v>
      </c>
      <c r="B7" s="3" t="s">
        <v>4</v>
      </c>
      <c r="C7" s="12">
        <f>C8+C13+C20</f>
        <v>11936073.98</v>
      </c>
      <c r="D7" s="12">
        <f t="shared" ref="D7:E7" si="0">D8+D13+D20</f>
        <v>11936073.98</v>
      </c>
      <c r="E7" s="12">
        <f t="shared" si="0"/>
        <v>6863334</v>
      </c>
    </row>
    <row r="8" spans="1:5" s="1" customFormat="1" x14ac:dyDescent="0.25">
      <c r="A8" s="3">
        <v>2101</v>
      </c>
      <c r="B8" s="3" t="s">
        <v>5</v>
      </c>
      <c r="C8" s="12">
        <f>C9</f>
        <v>6863334</v>
      </c>
      <c r="D8" s="12">
        <f t="shared" ref="D8:E8" si="1">D9</f>
        <v>6863334</v>
      </c>
      <c r="E8" s="12">
        <f t="shared" si="1"/>
        <v>6863334</v>
      </c>
    </row>
    <row r="9" spans="1:5" s="1" customFormat="1" x14ac:dyDescent="0.25">
      <c r="A9" s="3">
        <v>210101</v>
      </c>
      <c r="B9" s="3" t="s">
        <v>6</v>
      </c>
      <c r="C9" s="12">
        <f>SUM(C10:C12)</f>
        <v>6863334</v>
      </c>
      <c r="D9" s="12">
        <f t="shared" ref="D9:E9" si="2">SUM(D10:D12)</f>
        <v>6863334</v>
      </c>
      <c r="E9" s="12">
        <f t="shared" si="2"/>
        <v>6863334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6863334</v>
      </c>
      <c r="D12" s="41">
        <v>6863334</v>
      </c>
      <c r="E12" s="41">
        <v>6863334</v>
      </c>
    </row>
    <row r="13" spans="1:5" s="1" customFormat="1" x14ac:dyDescent="0.25">
      <c r="A13" s="3">
        <v>2102</v>
      </c>
      <c r="B13" s="3" t="s">
        <v>9</v>
      </c>
      <c r="C13" s="12">
        <f>C14+C18</f>
        <v>5072739.9800000004</v>
      </c>
      <c r="D13" s="12">
        <f t="shared" ref="D13:E13" si="3">D14+D18</f>
        <v>5072739.9800000004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5072739.9800000004</v>
      </c>
      <c r="D14" s="12">
        <f t="shared" ref="D14:E14" si="4">SUM(D15:D17)</f>
        <v>5072739.9800000004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41">
        <v>5072739.9800000004</v>
      </c>
      <c r="D15" s="41">
        <v>5072739.9800000004</v>
      </c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6laN4GD1BsH9R73Ha/MdyDfJQMrcLNm2JUjddDuxo4Sl7w00r3aLJrSpeCGS548UuLeMKh0NUF3DciwTUm6+A==" saltValue="CoTAEBM6r0q5ySP7Q7QFj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3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85" t="s">
        <v>524</v>
      </c>
      <c r="B3" s="85"/>
      <c r="C3" s="85"/>
      <c r="D3" s="85"/>
      <c r="E3" s="85"/>
    </row>
    <row r="4" spans="1:5" ht="28.95" customHeight="1" x14ac:dyDescent="0.25">
      <c r="A4" s="87" t="s">
        <v>802</v>
      </c>
      <c r="B4" s="87"/>
      <c r="C4" s="87"/>
      <c r="D4" s="87"/>
      <c r="E4" s="87"/>
    </row>
    <row r="5" spans="1:5" x14ac:dyDescent="0.25">
      <c r="A5" s="86" t="s">
        <v>747</v>
      </c>
      <c r="B5" s="86"/>
      <c r="C5" s="86"/>
      <c r="D5" s="86"/>
      <c r="E5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4">
        <v>2</v>
      </c>
      <c r="B7" s="5" t="s">
        <v>20</v>
      </c>
      <c r="C7" s="12">
        <f>C8+C84+C88+C93</f>
        <v>253500000</v>
      </c>
      <c r="D7" s="12">
        <f t="shared" ref="D7:E7" si="0">D8+D84+D88+D93</f>
        <v>143686059.18000001</v>
      </c>
      <c r="E7" s="12">
        <f t="shared" si="0"/>
        <v>155000000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253500000</v>
      </c>
      <c r="D8" s="12">
        <f t="shared" ref="D8:E8" si="1">D9+D14+D22+D36+D45+D48+D54+D63+D67+D70</f>
        <v>143686059.18000001</v>
      </c>
      <c r="E8" s="12">
        <f t="shared" si="1"/>
        <v>155000000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15000000</v>
      </c>
      <c r="D9" s="12">
        <f t="shared" ref="D9:E9" si="2">SUM(D10:D13)</f>
        <v>13013000</v>
      </c>
      <c r="E9" s="12">
        <f t="shared" si="2"/>
        <v>15000000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79">
        <v>15000000</v>
      </c>
      <c r="D11" s="80">
        <v>13013000</v>
      </c>
      <c r="E11" s="79">
        <v>15000000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2000000</v>
      </c>
      <c r="D14" s="12">
        <f>SUM(D15:D21)</f>
        <v>1637000</v>
      </c>
      <c r="E14" s="12">
        <f>SUM(E15:E21)</f>
        <v>2000000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x14ac:dyDescent="0.25">
      <c r="A16" s="43">
        <v>22020202</v>
      </c>
      <c r="B16" s="44" t="s">
        <v>29</v>
      </c>
      <c r="C16" s="79">
        <v>2000000</v>
      </c>
      <c r="D16" s="80">
        <v>1637000</v>
      </c>
      <c r="E16" s="79">
        <v>2000000</v>
      </c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6500000</v>
      </c>
      <c r="D36" s="12">
        <f t="shared" ref="D36:E36" si="4">SUM(D37:D44)</f>
        <v>2792000</v>
      </c>
      <c r="E36" s="12">
        <f t="shared" si="4"/>
        <v>8000000</v>
      </c>
    </row>
    <row r="37" spans="1:5" x14ac:dyDescent="0.25">
      <c r="A37" s="43">
        <v>22020401</v>
      </c>
      <c r="B37" s="44" t="s">
        <v>50</v>
      </c>
      <c r="C37" s="79">
        <v>5000000</v>
      </c>
      <c r="D37" s="80">
        <v>1492000</v>
      </c>
      <c r="E37" s="79">
        <v>5000000</v>
      </c>
    </row>
    <row r="38" spans="1:5" x14ac:dyDescent="0.25">
      <c r="A38" s="43">
        <v>22020402</v>
      </c>
      <c r="B38" s="44" t="s">
        <v>51</v>
      </c>
      <c r="C38" s="79">
        <v>1500000</v>
      </c>
      <c r="D38" s="80">
        <v>1300000</v>
      </c>
      <c r="E38" s="79">
        <v>3000000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1000000</v>
      </c>
      <c r="D45" s="12">
        <f t="shared" ref="D45:E45" si="5">SUM(D46:D47)</f>
        <v>0</v>
      </c>
      <c r="E45" s="12">
        <f t="shared" si="5"/>
        <v>21000000</v>
      </c>
    </row>
    <row r="46" spans="1:5" x14ac:dyDescent="0.25">
      <c r="A46" s="43">
        <v>22020501</v>
      </c>
      <c r="B46" s="44" t="s">
        <v>59</v>
      </c>
      <c r="C46" s="79">
        <v>1000000</v>
      </c>
      <c r="D46" s="80">
        <v>0</v>
      </c>
      <c r="E46" s="79">
        <v>1000000</v>
      </c>
    </row>
    <row r="47" spans="1:5" x14ac:dyDescent="0.25">
      <c r="A47" s="43">
        <v>22020502</v>
      </c>
      <c r="B47" s="44" t="s">
        <v>60</v>
      </c>
      <c r="C47" s="41">
        <v>0</v>
      </c>
      <c r="D47" s="41">
        <v>0</v>
      </c>
      <c r="E47" s="41">
        <v>20000000</v>
      </c>
    </row>
    <row r="48" spans="1:5" s="1" customFormat="1" x14ac:dyDescent="0.25">
      <c r="A48" s="4">
        <v>220206</v>
      </c>
      <c r="B48" s="5" t="s">
        <v>61</v>
      </c>
      <c r="C48" s="12">
        <f>SUM(C49:C53)</f>
        <v>206000000</v>
      </c>
      <c r="D48" s="12">
        <f t="shared" ref="D48:E48" si="6">SUM(D49:D53)</f>
        <v>112835035.58</v>
      </c>
      <c r="E48" s="12">
        <f t="shared" si="6"/>
        <v>87000000</v>
      </c>
    </row>
    <row r="49" spans="1:5" x14ac:dyDescent="0.25">
      <c r="A49" s="43">
        <v>22020601</v>
      </c>
      <c r="B49" s="44" t="s">
        <v>62</v>
      </c>
      <c r="C49" s="41">
        <v>200000000</v>
      </c>
      <c r="D49" s="41">
        <v>107220635.58</v>
      </c>
      <c r="E49" s="41">
        <v>80000000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>
        <v>6000000</v>
      </c>
      <c r="D52" s="41">
        <v>5614400</v>
      </c>
      <c r="E52" s="41">
        <v>7000000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23000000</v>
      </c>
      <c r="D70" s="12">
        <f t="shared" ref="D70:E70" si="10">SUM(D71:D83)</f>
        <v>13409023.6</v>
      </c>
      <c r="E70" s="12">
        <f t="shared" si="10"/>
        <v>22000000</v>
      </c>
    </row>
    <row r="71" spans="1:5" x14ac:dyDescent="0.25">
      <c r="A71" s="43">
        <v>22021001</v>
      </c>
      <c r="B71" s="44" t="s">
        <v>84</v>
      </c>
      <c r="C71" s="79">
        <v>3000000</v>
      </c>
      <c r="D71" s="80">
        <v>1360000</v>
      </c>
      <c r="E71" s="79">
        <v>7000000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81">
        <v>20000000</v>
      </c>
      <c r="D76" s="82">
        <v>12049023.6</v>
      </c>
      <c r="E76" s="81">
        <v>15000000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gT4kDmt2o8TAzo0gOMxa8ZE360I5T8dazXtLWkL/nXYxzsGysCa9QZH2GN3dmKJfzDh2Zsrq4X46xp7Pzr1qg==" saltValue="x1ADI15PpLi/2gVjON6tA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2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85" t="s">
        <v>523</v>
      </c>
      <c r="B2" s="85"/>
      <c r="C2" s="85"/>
      <c r="D2" s="85"/>
      <c r="E2" s="85"/>
    </row>
    <row r="3" spans="1:5" ht="26.4" customHeight="1" x14ac:dyDescent="0.25">
      <c r="A3" s="87" t="s">
        <v>803</v>
      </c>
      <c r="B3" s="87"/>
      <c r="C3" s="87"/>
      <c r="D3" s="87"/>
      <c r="E3" s="87"/>
    </row>
    <row r="4" spans="1:5" x14ac:dyDescent="0.25">
      <c r="A4" s="86" t="s">
        <v>748</v>
      </c>
      <c r="B4" s="86"/>
      <c r="C4" s="86"/>
      <c r="D4" s="86"/>
      <c r="E4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3">
        <v>21</v>
      </c>
      <c r="B7" s="3" t="s">
        <v>4</v>
      </c>
      <c r="C7" s="12">
        <f>C8+C13+C20</f>
        <v>44844484</v>
      </c>
      <c r="D7" s="12">
        <f t="shared" ref="D7:E7" si="0">D8+D13+D20</f>
        <v>44844484</v>
      </c>
      <c r="E7" s="12">
        <f t="shared" si="0"/>
        <v>24322432</v>
      </c>
    </row>
    <row r="8" spans="1:5" s="1" customFormat="1" x14ac:dyDescent="0.25">
      <c r="A8" s="3">
        <v>2101</v>
      </c>
      <c r="B8" s="3" t="s">
        <v>5</v>
      </c>
      <c r="C8" s="12">
        <f>C9</f>
        <v>24322432</v>
      </c>
      <c r="D8" s="12">
        <f t="shared" ref="D8:E8" si="1">D9</f>
        <v>24322432</v>
      </c>
      <c r="E8" s="12">
        <f t="shared" si="1"/>
        <v>24322432</v>
      </c>
    </row>
    <row r="9" spans="1:5" s="1" customFormat="1" x14ac:dyDescent="0.25">
      <c r="A9" s="3">
        <v>210101</v>
      </c>
      <c r="B9" s="3" t="s">
        <v>6</v>
      </c>
      <c r="C9" s="12">
        <f>SUM(C10:C12)</f>
        <v>24322432</v>
      </c>
      <c r="D9" s="12">
        <f t="shared" ref="D9:E9" si="2">SUM(D10:D12)</f>
        <v>24322432</v>
      </c>
      <c r="E9" s="12">
        <f t="shared" si="2"/>
        <v>24322432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24322432</v>
      </c>
      <c r="D12" s="41">
        <v>24322432</v>
      </c>
      <c r="E12" s="41">
        <v>24322432</v>
      </c>
    </row>
    <row r="13" spans="1:5" s="1" customFormat="1" x14ac:dyDescent="0.25">
      <c r="A13" s="3">
        <v>2102</v>
      </c>
      <c r="B13" s="3" t="s">
        <v>9</v>
      </c>
      <c r="C13" s="12">
        <f>C14+C18</f>
        <v>20522052</v>
      </c>
      <c r="D13" s="12">
        <f t="shared" ref="D13:E13" si="3">D14+D18</f>
        <v>20522052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20522052</v>
      </c>
      <c r="D14" s="12">
        <f t="shared" ref="D14:E14" si="4">SUM(D15:D17)</f>
        <v>20522052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x14ac:dyDescent="0.25">
      <c r="A16" s="59">
        <v>21020108</v>
      </c>
      <c r="B16" s="48" t="s">
        <v>12</v>
      </c>
      <c r="C16" s="41">
        <v>20522052</v>
      </c>
      <c r="D16" s="41">
        <v>20522052</v>
      </c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dlbOOLCk1XSJNLEVe5sDOmRg0INZkUhvrqVcu0oXrojcibDGqhkLIIHb0iDYeHlr3qhqAEiJfdzbiYfk5I4AQ==" saltValue="m8L37dP2Gh7arzwUOqQCu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3:E300"/>
  <sheetViews>
    <sheetView view="pageBreakPreview" zoomScale="90" zoomScaleNormal="13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85" t="s">
        <v>524</v>
      </c>
      <c r="B3" s="85"/>
      <c r="C3" s="85"/>
      <c r="D3" s="85"/>
      <c r="E3" s="85"/>
    </row>
    <row r="4" spans="1:5" ht="28.95" customHeight="1" x14ac:dyDescent="0.25">
      <c r="A4" s="87" t="s">
        <v>804</v>
      </c>
      <c r="B4" s="87"/>
      <c r="C4" s="87"/>
      <c r="D4" s="87"/>
      <c r="E4" s="87"/>
    </row>
    <row r="5" spans="1:5" x14ac:dyDescent="0.25">
      <c r="A5" s="86" t="s">
        <v>748</v>
      </c>
      <c r="B5" s="86"/>
      <c r="C5" s="86"/>
      <c r="D5" s="86"/>
      <c r="E5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4">
        <v>2</v>
      </c>
      <c r="B7" s="5" t="s">
        <v>20</v>
      </c>
      <c r="C7" s="12">
        <f>C8+C84+C88+C93</f>
        <v>10500000</v>
      </c>
      <c r="D7" s="12">
        <f t="shared" ref="D7:E7" si="0">D8+D84+D88+D93</f>
        <v>5252000</v>
      </c>
      <c r="E7" s="12">
        <f t="shared" si="0"/>
        <v>8000000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10500000</v>
      </c>
      <c r="D8" s="12">
        <f t="shared" ref="D8:E8" si="1">D9+D14+D22+D36+D45+D48+D54+D63+D67+D70</f>
        <v>5252000</v>
      </c>
      <c r="E8" s="12">
        <f t="shared" si="1"/>
        <v>8000000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580000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2000000</v>
      </c>
      <c r="D11" s="41">
        <v>580000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1500000</v>
      </c>
      <c r="D22" s="12">
        <f t="shared" ref="D22:E22" si="3">SUM(D23:D35)</f>
        <v>1280000</v>
      </c>
      <c r="E22" s="12">
        <f t="shared" si="3"/>
        <v>1500000</v>
      </c>
    </row>
    <row r="23" spans="1:5" x14ac:dyDescent="0.25">
      <c r="A23" s="43">
        <v>22020301</v>
      </c>
      <c r="B23" s="44" t="s">
        <v>36</v>
      </c>
      <c r="C23" s="41">
        <v>1500000</v>
      </c>
      <c r="D23" s="41">
        <v>1280000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926000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>
        <v>926000</v>
      </c>
      <c r="E37" s="41">
        <v>1000000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4500000</v>
      </c>
      <c r="D70" s="12">
        <f t="shared" ref="D70:E70" si="10">SUM(D71:D83)</f>
        <v>2466000</v>
      </c>
      <c r="E70" s="12">
        <f t="shared" si="10"/>
        <v>3500000</v>
      </c>
    </row>
    <row r="71" spans="1:5" x14ac:dyDescent="0.25">
      <c r="A71" s="43">
        <v>22021001</v>
      </c>
      <c r="B71" s="44" t="s">
        <v>84</v>
      </c>
      <c r="C71" s="41">
        <v>1500000</v>
      </c>
      <c r="D71" s="41">
        <v>896000</v>
      </c>
      <c r="E71" s="41">
        <v>1500000</v>
      </c>
    </row>
    <row r="72" spans="1:5" x14ac:dyDescent="0.25">
      <c r="A72" s="43">
        <v>22021002</v>
      </c>
      <c r="B72" s="44" t="s">
        <v>85</v>
      </c>
      <c r="C72" s="41">
        <v>3000000</v>
      </c>
      <c r="D72" s="41">
        <v>1570000</v>
      </c>
      <c r="E72" s="41">
        <v>2000000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CdOg6TXmdzDjdlLwUPU86NMneylXFrfBzPUvSUtZhoYqjle6RvhRRH+wWCGTOUBmNao4892O4AG4CUT9qlbag==" saltValue="5q1SbjFlbcEePuRDesSex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2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85" t="s">
        <v>523</v>
      </c>
      <c r="B2" s="85"/>
      <c r="C2" s="85"/>
      <c r="D2" s="85"/>
      <c r="E2" s="85"/>
    </row>
    <row r="3" spans="1:5" ht="26.4" customHeight="1" x14ac:dyDescent="0.25">
      <c r="A3" s="87" t="s">
        <v>805</v>
      </c>
      <c r="B3" s="87"/>
      <c r="C3" s="87"/>
      <c r="D3" s="87"/>
      <c r="E3" s="87"/>
    </row>
    <row r="4" spans="1:5" x14ac:dyDescent="0.25">
      <c r="A4" s="86" t="s">
        <v>749</v>
      </c>
      <c r="B4" s="86"/>
      <c r="C4" s="86"/>
      <c r="D4" s="86"/>
      <c r="E4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3">
        <v>21</v>
      </c>
      <c r="B7" s="3" t="s">
        <v>4</v>
      </c>
      <c r="C7" s="12">
        <f>C8+C13+C20</f>
        <v>66789716.799999997</v>
      </c>
      <c r="D7" s="12">
        <f t="shared" ref="D7:E7" si="0">D8+D13+D20</f>
        <v>66789716.799999997</v>
      </c>
      <c r="E7" s="12">
        <f t="shared" si="0"/>
        <v>42698848</v>
      </c>
    </row>
    <row r="8" spans="1:5" s="1" customFormat="1" x14ac:dyDescent="0.25">
      <c r="A8" s="3">
        <v>2101</v>
      </c>
      <c r="B8" s="3" t="s">
        <v>5</v>
      </c>
      <c r="C8" s="12">
        <f>C9</f>
        <v>42698848</v>
      </c>
      <c r="D8" s="12">
        <f t="shared" ref="D8:E8" si="1">D9</f>
        <v>42698848</v>
      </c>
      <c r="E8" s="12">
        <f t="shared" si="1"/>
        <v>42698848</v>
      </c>
    </row>
    <row r="9" spans="1:5" s="1" customFormat="1" x14ac:dyDescent="0.25">
      <c r="A9" s="3">
        <v>210101</v>
      </c>
      <c r="B9" s="3" t="s">
        <v>6</v>
      </c>
      <c r="C9" s="12">
        <f>SUM(C10:C12)</f>
        <v>42698848</v>
      </c>
      <c r="D9" s="12">
        <f t="shared" ref="D9:E9" si="2">SUM(D10:D12)</f>
        <v>42698848</v>
      </c>
      <c r="E9" s="12">
        <f t="shared" si="2"/>
        <v>42698848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42698848</v>
      </c>
      <c r="D12" s="41">
        <v>42698848</v>
      </c>
      <c r="E12" s="41">
        <v>42698848</v>
      </c>
    </row>
    <row r="13" spans="1:5" s="1" customFormat="1" x14ac:dyDescent="0.25">
      <c r="A13" s="3">
        <v>2102</v>
      </c>
      <c r="B13" s="3" t="s">
        <v>9</v>
      </c>
      <c r="C13" s="12">
        <f>C14+C18</f>
        <v>24090868.800000001</v>
      </c>
      <c r="D13" s="12">
        <f t="shared" ref="D13:E13" si="3">D14+D18</f>
        <v>24090868.800000001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24090868.800000001</v>
      </c>
      <c r="D14" s="12">
        <f t="shared" ref="D14:E14" si="4">SUM(D15:D17)</f>
        <v>24090868.800000001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41">
        <v>24090868.800000001</v>
      </c>
      <c r="D15" s="41">
        <v>24090868.800000001</v>
      </c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2V9nZjWTLiGewNyPZx6Xy3crAKcBNRWe14IQrGRzB1VoWHXG9tXQjUY+JIBrZoUcAG2oWfHZCqa+fSh+yTUjw==" saltValue="EJaXQi83LsZJwmW5ROyJS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3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85" t="s">
        <v>524</v>
      </c>
      <c r="B3" s="85"/>
      <c r="C3" s="85"/>
      <c r="D3" s="85"/>
      <c r="E3" s="85"/>
    </row>
    <row r="4" spans="1:5" ht="28.95" customHeight="1" x14ac:dyDescent="0.25">
      <c r="A4" s="87" t="s">
        <v>806</v>
      </c>
      <c r="B4" s="87"/>
      <c r="C4" s="87"/>
      <c r="D4" s="87"/>
      <c r="E4" s="87"/>
    </row>
    <row r="5" spans="1:5" x14ac:dyDescent="0.25">
      <c r="A5" s="86" t="s">
        <v>749</v>
      </c>
      <c r="B5" s="86"/>
      <c r="C5" s="86"/>
      <c r="D5" s="86"/>
      <c r="E5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4">
        <v>2</v>
      </c>
      <c r="B7" s="5" t="s">
        <v>20</v>
      </c>
      <c r="C7" s="12">
        <f>C8+C84+C88+C93</f>
        <v>23575260</v>
      </c>
      <c r="D7" s="12">
        <f t="shared" ref="D7:E7" si="0">D8+D84+D88+D93</f>
        <v>17360000</v>
      </c>
      <c r="E7" s="12">
        <f t="shared" si="0"/>
        <v>22800000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23575260</v>
      </c>
      <c r="D8" s="12">
        <f t="shared" ref="D8:E8" si="1">D9+D14+D22+D36+D45+D48+D54+D63+D67+D70</f>
        <v>17360000</v>
      </c>
      <c r="E8" s="12">
        <f t="shared" si="1"/>
        <v>22800000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1400000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2000000</v>
      </c>
      <c r="D11" s="41">
        <v>1400000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900000</v>
      </c>
      <c r="E22" s="12">
        <f t="shared" si="3"/>
        <v>1500000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900000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2160000</v>
      </c>
      <c r="E36" s="12">
        <f t="shared" si="4"/>
        <v>5000000</v>
      </c>
    </row>
    <row r="37" spans="1:5" x14ac:dyDescent="0.25">
      <c r="A37" s="43">
        <v>22020401</v>
      </c>
      <c r="B37" s="44" t="s">
        <v>50</v>
      </c>
      <c r="C37" s="41">
        <v>4000000</v>
      </c>
      <c r="D37" s="41">
        <v>2160000</v>
      </c>
      <c r="E37" s="41">
        <v>5000000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16575260</v>
      </c>
      <c r="D70" s="12">
        <f t="shared" ref="D70:E70" si="10">SUM(D71:D83)</f>
        <v>12900000</v>
      </c>
      <c r="E70" s="12">
        <f t="shared" si="10"/>
        <v>14300000</v>
      </c>
    </row>
    <row r="71" spans="1:5" x14ac:dyDescent="0.25">
      <c r="A71" s="43">
        <v>22021001</v>
      </c>
      <c r="B71" s="44" t="s">
        <v>84</v>
      </c>
      <c r="C71" s="41">
        <v>4000000</v>
      </c>
      <c r="D71" s="41">
        <v>2700000</v>
      </c>
      <c r="E71" s="41">
        <v>3000000</v>
      </c>
    </row>
    <row r="72" spans="1:5" x14ac:dyDescent="0.25">
      <c r="A72" s="43">
        <v>22021002</v>
      </c>
      <c r="B72" s="44" t="s">
        <v>85</v>
      </c>
      <c r="C72" s="41">
        <v>5575260</v>
      </c>
      <c r="D72" s="41">
        <v>4200000</v>
      </c>
      <c r="E72" s="41">
        <v>5000000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7000000</v>
      </c>
      <c r="D76" s="41">
        <v>6000000</v>
      </c>
      <c r="E76" s="41">
        <v>6300000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jWv3HU6LVbVwCenUg3iRjYwGk5vmplVkn5ncq75bdwjXcPEPw4Ky3BGWCKqy0K6HwB+A4wsbXmAM6nyFzHbtg==" saltValue="L5x5C1SCDIOplrrBqAlHG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2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85" t="s">
        <v>523</v>
      </c>
      <c r="B2" s="85"/>
      <c r="C2" s="85"/>
      <c r="D2" s="85"/>
      <c r="E2" s="85"/>
    </row>
    <row r="3" spans="1:5" ht="26.4" customHeight="1" x14ac:dyDescent="0.25">
      <c r="A3" s="87" t="s">
        <v>807</v>
      </c>
      <c r="B3" s="87"/>
      <c r="C3" s="87"/>
      <c r="D3" s="87"/>
      <c r="E3" s="87"/>
    </row>
    <row r="4" spans="1:5" x14ac:dyDescent="0.25">
      <c r="A4" s="86" t="s">
        <v>751</v>
      </c>
      <c r="B4" s="86"/>
      <c r="C4" s="86"/>
      <c r="D4" s="86"/>
      <c r="E4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3">
        <v>21</v>
      </c>
      <c r="B7" s="3" t="s">
        <v>4</v>
      </c>
      <c r="C7" s="12">
        <f>C8+C13+C20</f>
        <v>176585553.71999997</v>
      </c>
      <c r="D7" s="12">
        <f t="shared" ref="D7:E7" si="0">D8+D13+D20</f>
        <v>158334669.22999999</v>
      </c>
      <c r="E7" s="12">
        <f t="shared" si="0"/>
        <v>166645069.97999999</v>
      </c>
    </row>
    <row r="8" spans="1:5" s="1" customFormat="1" x14ac:dyDescent="0.25">
      <c r="A8" s="3">
        <v>2101</v>
      </c>
      <c r="B8" s="3" t="s">
        <v>5</v>
      </c>
      <c r="C8" s="12">
        <f>C9</f>
        <v>176585553.71999997</v>
      </c>
      <c r="D8" s="12">
        <f t="shared" ref="D8:E8" si="1">D9</f>
        <v>158334669.22999999</v>
      </c>
      <c r="E8" s="12">
        <f t="shared" si="1"/>
        <v>166645069.97999999</v>
      </c>
    </row>
    <row r="9" spans="1:5" s="1" customFormat="1" x14ac:dyDescent="0.25">
      <c r="A9" s="3">
        <v>210101</v>
      </c>
      <c r="B9" s="3" t="s">
        <v>6</v>
      </c>
      <c r="C9" s="12">
        <f>SUM(C10:C12)</f>
        <v>176585553.71999997</v>
      </c>
      <c r="D9" s="12">
        <f t="shared" ref="D9:E9" si="2">SUM(D10:D12)</f>
        <v>158334669.22999999</v>
      </c>
      <c r="E9" s="12">
        <f t="shared" si="2"/>
        <v>166645069.97999999</v>
      </c>
    </row>
    <row r="10" spans="1:5" x14ac:dyDescent="0.25">
      <c r="A10" s="59">
        <v>21010101</v>
      </c>
      <c r="B10" s="48" t="s">
        <v>5</v>
      </c>
      <c r="C10" s="41">
        <v>176585553.71999997</v>
      </c>
      <c r="D10" s="41">
        <v>158334669.22999999</v>
      </c>
      <c r="E10" s="41">
        <v>166645069.97999999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7RyT66ziXV4xwcVdIqUSQXvbWoVYx7ocHrdy+eyNwYY3HTmRIs2+2+MEkomO09IEpLgfe+4grAGAJV2uk5EJQ==" saltValue="WtscU3TLUjSSCv9VB3dU9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3:E300"/>
  <sheetViews>
    <sheetView view="pageBreakPreview" topLeftCell="A37" zoomScale="90" zoomScaleNormal="12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85" t="s">
        <v>524</v>
      </c>
      <c r="B3" s="85"/>
      <c r="C3" s="85"/>
      <c r="D3" s="85"/>
      <c r="E3" s="85"/>
    </row>
    <row r="4" spans="1:5" ht="28.95" customHeight="1" x14ac:dyDescent="0.25">
      <c r="A4" s="87" t="s">
        <v>808</v>
      </c>
      <c r="B4" s="87"/>
      <c r="C4" s="87"/>
      <c r="D4" s="87"/>
      <c r="E4" s="87"/>
    </row>
    <row r="5" spans="1:5" x14ac:dyDescent="0.25">
      <c r="A5" s="86" t="s">
        <v>751</v>
      </c>
      <c r="B5" s="86"/>
      <c r="C5" s="86"/>
      <c r="D5" s="86"/>
      <c r="E5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4">
        <v>2</v>
      </c>
      <c r="B7" s="5" t="s">
        <v>20</v>
      </c>
      <c r="C7" s="12">
        <f>C8+C84+C88+C93</f>
        <v>219461200</v>
      </c>
      <c r="D7" s="12">
        <f t="shared" ref="D7:E7" si="0">D8+D84+D88+D93</f>
        <v>27232289.969999999</v>
      </c>
      <c r="E7" s="12">
        <f t="shared" si="0"/>
        <v>106992417.05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182193664</v>
      </c>
      <c r="D8" s="12">
        <f t="shared" ref="D8:E8" si="1">D9+D14+D22+D36+D45+D48+D54+D63+D67+D70</f>
        <v>22412289.969999999</v>
      </c>
      <c r="E8" s="12">
        <f t="shared" si="1"/>
        <v>89992417.049999997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2375000</v>
      </c>
      <c r="E9" s="12">
        <f t="shared" si="2"/>
        <v>5000000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5000000</v>
      </c>
      <c r="D11" s="41">
        <v>2375000</v>
      </c>
      <c r="E11" s="41">
        <v>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3000000</v>
      </c>
      <c r="D14" s="12">
        <f>SUM(D15:D21)</f>
        <v>1355500</v>
      </c>
      <c r="E14" s="12">
        <f>SUM(E15:E21)</f>
        <v>3000000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x14ac:dyDescent="0.25">
      <c r="A16" s="43">
        <v>22020202</v>
      </c>
      <c r="B16" s="44" t="s">
        <v>29</v>
      </c>
      <c r="C16" s="41">
        <v>3000000</v>
      </c>
      <c r="D16" s="41">
        <v>1355500</v>
      </c>
      <c r="E16" s="41">
        <v>3000000</v>
      </c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7000000</v>
      </c>
      <c r="D22" s="12">
        <f t="shared" ref="D22:E22" si="3">SUM(D23:D35)</f>
        <v>2615000</v>
      </c>
      <c r="E22" s="12">
        <f t="shared" si="3"/>
        <v>7000000</v>
      </c>
    </row>
    <row r="23" spans="1:5" x14ac:dyDescent="0.25">
      <c r="A23" s="43">
        <v>22020301</v>
      </c>
      <c r="B23" s="44" t="s">
        <v>36</v>
      </c>
      <c r="C23" s="41">
        <v>7000000</v>
      </c>
      <c r="D23" s="41">
        <v>2615000</v>
      </c>
      <c r="E23" s="41">
        <v>7000000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10500000</v>
      </c>
      <c r="D36" s="12">
        <f t="shared" ref="D36:E36" si="4">SUM(D37:D44)</f>
        <v>3630000</v>
      </c>
      <c r="E36" s="12">
        <f t="shared" si="4"/>
        <v>8000000</v>
      </c>
    </row>
    <row r="37" spans="1:5" x14ac:dyDescent="0.25">
      <c r="A37" s="43">
        <v>22020401</v>
      </c>
      <c r="B37" s="44" t="s">
        <v>50</v>
      </c>
      <c r="C37" s="41">
        <v>8000000</v>
      </c>
      <c r="D37" s="41">
        <v>1890000</v>
      </c>
      <c r="E37" s="41">
        <v>5000000</v>
      </c>
    </row>
    <row r="38" spans="1:5" x14ac:dyDescent="0.25">
      <c r="A38" s="43">
        <v>22020402</v>
      </c>
      <c r="B38" s="44" t="s">
        <v>51</v>
      </c>
      <c r="C38" s="41">
        <v>2500000</v>
      </c>
      <c r="D38" s="41">
        <v>1740000</v>
      </c>
      <c r="E38" s="41">
        <v>3000000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103000000</v>
      </c>
      <c r="D45" s="12">
        <f t="shared" ref="D45:E45" si="5">SUM(D46:D47)</f>
        <v>10043789.970000001</v>
      </c>
      <c r="E45" s="12">
        <f t="shared" si="5"/>
        <v>5000000</v>
      </c>
    </row>
    <row r="46" spans="1:5" x14ac:dyDescent="0.25">
      <c r="A46" s="43">
        <v>22020501</v>
      </c>
      <c r="B46" s="44" t="s">
        <v>59</v>
      </c>
      <c r="C46" s="41">
        <v>103000000</v>
      </c>
      <c r="D46" s="41">
        <v>10043789.970000001</v>
      </c>
      <c r="E46" s="41">
        <v>5000000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7193664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x14ac:dyDescent="0.25">
      <c r="A57" s="43">
        <v>22020703</v>
      </c>
      <c r="B57" s="44" t="s">
        <v>70</v>
      </c>
      <c r="C57" s="41">
        <v>7193664</v>
      </c>
      <c r="D57" s="41">
        <v>0</v>
      </c>
      <c r="E57" s="41">
        <v>0</v>
      </c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46500000</v>
      </c>
      <c r="D70" s="12">
        <f t="shared" ref="D70:E70" si="10">SUM(D71:D83)</f>
        <v>2393000</v>
      </c>
      <c r="E70" s="12">
        <f t="shared" si="10"/>
        <v>61992417.049999997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1495000</v>
      </c>
      <c r="E71" s="41">
        <v>10000000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941</v>
      </c>
      <c r="C76" s="41">
        <v>6000000</v>
      </c>
      <c r="D76" s="41">
        <v>240000</v>
      </c>
      <c r="E76" s="41">
        <v>21992417.050000001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x14ac:dyDescent="0.25">
      <c r="A81" s="43">
        <v>22021020</v>
      </c>
      <c r="B81" s="44" t="s">
        <v>94</v>
      </c>
      <c r="C81" s="41">
        <v>35500000</v>
      </c>
      <c r="D81" s="41">
        <v>658000</v>
      </c>
      <c r="E81" s="41">
        <v>30000000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30000000</v>
      </c>
      <c r="D84" s="12">
        <f t="shared" ref="D84:E84" si="11">D85</f>
        <v>0</v>
      </c>
      <c r="E84" s="12">
        <f t="shared" si="11"/>
        <v>2000000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30000000</v>
      </c>
      <c r="D85" s="12">
        <f>SUM(D86:D87)</f>
        <v>0</v>
      </c>
      <c r="E85" s="12">
        <f>SUM(E86:E87)</f>
        <v>2000000</v>
      </c>
    </row>
    <row r="86" spans="1:5" x14ac:dyDescent="0.25">
      <c r="A86" s="43">
        <v>22040105</v>
      </c>
      <c r="B86" s="44" t="s">
        <v>99</v>
      </c>
      <c r="C86" s="41">
        <v>30000000</v>
      </c>
      <c r="D86" s="41">
        <v>0</v>
      </c>
      <c r="E86" s="41">
        <v>2000000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7267536</v>
      </c>
      <c r="D93" s="12">
        <f t="shared" ref="D93:E93" si="14">D94+D96</f>
        <v>4820000</v>
      </c>
      <c r="E93" s="12">
        <f t="shared" si="14"/>
        <v>15000000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7267536</v>
      </c>
      <c r="D96" s="12">
        <f t="shared" ref="D96:E96" si="16">SUM(D97:D98)</f>
        <v>4820000</v>
      </c>
      <c r="E96" s="12">
        <f t="shared" si="16"/>
        <v>15000000</v>
      </c>
    </row>
    <row r="97" spans="1:5" x14ac:dyDescent="0.25">
      <c r="A97" s="43">
        <v>22080101</v>
      </c>
      <c r="B97" s="44" t="s">
        <v>840</v>
      </c>
      <c r="C97" s="41">
        <v>7267536</v>
      </c>
      <c r="D97" s="41">
        <v>4820000</v>
      </c>
      <c r="E97" s="41">
        <v>15000000</v>
      </c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cv/l//FWqcyD2ig8AaqV0HB9ssm2mXDeWrTFkzVJ6hfdajyeT/vXFmgsrTxjZMUZs7f+qVvgMmRO5L8AWHPNg==" saltValue="gxj0xIdTu4zxeMK70apQx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3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F300"/>
  <sheetViews>
    <sheetView view="pageBreakPreview" zoomScale="80" zoomScaleNormal="130" zoomScaleSheetLayoutView="80" workbookViewId="0">
      <selection activeCell="A76" activeCellId="7" sqref="A18:XFD18 A29:XFD29 A37:XFD38 A41:XFD41 A50:XFD51 A57:XFD65 A69:XFD73 A76:XFD78"/>
    </sheetView>
  </sheetViews>
  <sheetFormatPr defaultColWidth="8.88671875" defaultRowHeight="15" x14ac:dyDescent="0.25"/>
  <cols>
    <col min="1" max="1" width="22.66406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85" t="s">
        <v>143</v>
      </c>
      <c r="B1" s="85"/>
      <c r="C1" s="85"/>
      <c r="D1" s="85"/>
      <c r="E1" s="85"/>
    </row>
    <row r="2" spans="1:6" x14ac:dyDescent="0.25">
      <c r="A2" s="86" t="s">
        <v>809</v>
      </c>
      <c r="B2" s="86"/>
      <c r="C2" s="86"/>
      <c r="D2" s="86"/>
      <c r="E2" s="86"/>
    </row>
    <row r="3" spans="1:6" x14ac:dyDescent="0.25">
      <c r="A3" s="86" t="s">
        <v>751</v>
      </c>
      <c r="B3" s="86"/>
      <c r="C3" s="86"/>
      <c r="D3" s="86"/>
      <c r="E3" s="86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591</v>
      </c>
      <c r="E5" s="50" t="s">
        <v>592</v>
      </c>
      <c r="F5" s="50" t="s">
        <v>593</v>
      </c>
    </row>
    <row r="6" spans="1:6" s="1" customFormat="1" x14ac:dyDescent="0.25">
      <c r="A6" s="8" t="s">
        <v>596</v>
      </c>
      <c r="B6" s="4">
        <v>3</v>
      </c>
      <c r="C6" s="5" t="s">
        <v>113</v>
      </c>
      <c r="D6" s="11">
        <f>D7+D17+D28+D34+D40+D49+D56+D68+D75+D81</f>
        <v>687000000</v>
      </c>
      <c r="E6" s="11">
        <f>E7+E17+E28+E34+E40+E49+E56+E68+E75+E81</f>
        <v>100017139.12</v>
      </c>
      <c r="F6" s="11">
        <f>F7+F17+F28+F34+F40+F49+F56+F68+F75+F81</f>
        <v>430000000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342000000</v>
      </c>
      <c r="E7" s="11">
        <f>SUM(E8:E16)</f>
        <v>4539139.12</v>
      </c>
      <c r="F7" s="11">
        <f>SUM(F8:F16)</f>
        <v>330000000</v>
      </c>
    </row>
    <row r="8" spans="1:6" ht="30" x14ac:dyDescent="0.25">
      <c r="A8" s="83">
        <v>13250000000001</v>
      </c>
      <c r="B8" s="43">
        <v>32010101</v>
      </c>
      <c r="C8" s="44" t="s">
        <v>841</v>
      </c>
      <c r="D8" s="45">
        <v>240000000</v>
      </c>
      <c r="E8" s="45">
        <v>0</v>
      </c>
      <c r="F8" s="45">
        <v>200000000</v>
      </c>
    </row>
    <row r="9" spans="1:6" ht="30" x14ac:dyDescent="0.25">
      <c r="A9" s="84">
        <v>13250000000002</v>
      </c>
      <c r="B9" s="43">
        <v>32010101</v>
      </c>
      <c r="C9" s="44" t="s">
        <v>842</v>
      </c>
      <c r="D9" s="45">
        <v>50000000</v>
      </c>
      <c r="E9" s="45">
        <v>0</v>
      </c>
      <c r="F9" s="45">
        <v>20000000</v>
      </c>
    </row>
    <row r="10" spans="1:6" ht="30" x14ac:dyDescent="0.25">
      <c r="A10" s="84">
        <v>13250000000003</v>
      </c>
      <c r="B10" s="43">
        <v>32010101</v>
      </c>
      <c r="C10" s="44" t="s">
        <v>843</v>
      </c>
      <c r="D10" s="45">
        <v>5000000</v>
      </c>
      <c r="E10" s="45">
        <v>0</v>
      </c>
      <c r="F10" s="45">
        <v>5000000</v>
      </c>
    </row>
    <row r="11" spans="1:6" ht="30" x14ac:dyDescent="0.25">
      <c r="A11" s="84">
        <v>13250000000004</v>
      </c>
      <c r="B11" s="43">
        <v>32010101</v>
      </c>
      <c r="C11" s="44" t="s">
        <v>844</v>
      </c>
      <c r="D11" s="45">
        <v>12000000</v>
      </c>
      <c r="E11" s="45">
        <v>0</v>
      </c>
      <c r="F11" s="45">
        <v>5000000</v>
      </c>
    </row>
    <row r="12" spans="1:6" ht="30" x14ac:dyDescent="0.25">
      <c r="A12" s="84">
        <v>13250000000005</v>
      </c>
      <c r="B12" s="43">
        <v>32010101</v>
      </c>
      <c r="C12" s="44" t="s">
        <v>975</v>
      </c>
      <c r="D12" s="45">
        <v>15000000</v>
      </c>
      <c r="E12" s="45">
        <v>0</v>
      </c>
      <c r="F12" s="45">
        <v>100000000</v>
      </c>
    </row>
    <row r="13" spans="1:6" ht="30" x14ac:dyDescent="0.25">
      <c r="A13" s="44"/>
      <c r="B13" s="43"/>
      <c r="C13" s="44" t="s">
        <v>845</v>
      </c>
      <c r="D13" s="45">
        <v>10000000</v>
      </c>
      <c r="E13" s="45">
        <v>4539139.12</v>
      </c>
      <c r="F13" s="45">
        <v>0</v>
      </c>
    </row>
    <row r="14" spans="1:6" ht="30" x14ac:dyDescent="0.25">
      <c r="A14" s="44"/>
      <c r="B14" s="43"/>
      <c r="C14" s="44" t="s">
        <v>846</v>
      </c>
      <c r="D14" s="45">
        <v>10000000</v>
      </c>
      <c r="E14" s="45">
        <v>0</v>
      </c>
      <c r="F14" s="45">
        <v>0</v>
      </c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hidden="1" x14ac:dyDescent="0.25">
      <c r="A18" s="42" t="s">
        <v>597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25">
      <c r="A29" s="42" t="s">
        <v>614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345000000</v>
      </c>
      <c r="E34" s="11">
        <f t="shared" ref="E34:F34" si="2">SUM(E35:E39)</f>
        <v>95478000</v>
      </c>
      <c r="F34" s="11">
        <f t="shared" si="2"/>
        <v>100000000</v>
      </c>
    </row>
    <row r="35" spans="1:6" x14ac:dyDescent="0.25">
      <c r="A35" s="42" t="s">
        <v>615</v>
      </c>
      <c r="B35" s="43">
        <v>32010405</v>
      </c>
      <c r="C35" s="44" t="s">
        <v>847</v>
      </c>
      <c r="D35" s="45">
        <v>35000000</v>
      </c>
      <c r="E35" s="45">
        <v>0</v>
      </c>
      <c r="F35" s="45">
        <v>30000000</v>
      </c>
    </row>
    <row r="36" spans="1:6" x14ac:dyDescent="0.25">
      <c r="A36" s="42" t="s">
        <v>616</v>
      </c>
      <c r="B36" s="43">
        <v>32010406</v>
      </c>
      <c r="C36" s="44" t="s">
        <v>848</v>
      </c>
      <c r="D36" s="45">
        <v>310000000</v>
      </c>
      <c r="E36" s="45">
        <v>95478000</v>
      </c>
      <c r="F36" s="45">
        <v>70000000</v>
      </c>
    </row>
    <row r="37" spans="1:6" hidden="1" x14ac:dyDescent="0.25">
      <c r="A37" s="42" t="s">
        <v>616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617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hidden="1" x14ac:dyDescent="0.25">
      <c r="A41" s="42" t="s">
        <v>618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4">SUM(E50:E55)</f>
        <v>0</v>
      </c>
      <c r="F49" s="11">
        <f t="shared" si="4"/>
        <v>0</v>
      </c>
    </row>
    <row r="50" spans="1:6" hidden="1" x14ac:dyDescent="0.25">
      <c r="A50" s="42" t="s">
        <v>619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620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5">SUM(E57:E67)</f>
        <v>0</v>
      </c>
      <c r="F56" s="11">
        <f t="shared" si="5"/>
        <v>0</v>
      </c>
    </row>
    <row r="57" spans="1:6" hidden="1" x14ac:dyDescent="0.25">
      <c r="A57" s="42" t="s">
        <v>621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622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623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624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6">SUM(E69:E74)</f>
        <v>0</v>
      </c>
      <c r="F68" s="11">
        <f t="shared" si="6"/>
        <v>0</v>
      </c>
    </row>
    <row r="69" spans="1:6" hidden="1" x14ac:dyDescent="0.25">
      <c r="A69" s="42" t="s">
        <v>625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626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627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7">SUM(E76:E80)</f>
        <v>0</v>
      </c>
      <c r="F75" s="11">
        <f t="shared" si="7"/>
        <v>0</v>
      </c>
    </row>
    <row r="76" spans="1:6" hidden="1" x14ac:dyDescent="0.25">
      <c r="A76" s="42" t="s">
        <v>628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629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630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8">SUM(E82:E83)</f>
        <v>0</v>
      </c>
      <c r="F81" s="11">
        <f t="shared" si="8"/>
        <v>0</v>
      </c>
    </row>
    <row r="82" spans="1:6" hidden="1" x14ac:dyDescent="0.25">
      <c r="A82" s="42" t="s">
        <v>631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4eOm8rJ+B9wOubM0KwyRwhVnHXVVFDNma/1B8+A0FY1uWE4fYkn/ggrlM5Zl/AYu/tssNR8m/4PVKpBfri3kLQ==" saltValue="1NbM+FwbCd8TBd9Pix0JS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2:E300"/>
  <sheetViews>
    <sheetView view="pageBreakPreview" topLeftCell="B1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85" t="s">
        <v>523</v>
      </c>
      <c r="B2" s="85"/>
      <c r="C2" s="85"/>
      <c r="D2" s="85"/>
      <c r="E2" s="85"/>
    </row>
    <row r="3" spans="1:5" ht="26.4" customHeight="1" x14ac:dyDescent="0.25">
      <c r="A3" s="87" t="s">
        <v>810</v>
      </c>
      <c r="B3" s="87"/>
      <c r="C3" s="87"/>
      <c r="D3" s="87"/>
      <c r="E3" s="87"/>
    </row>
    <row r="4" spans="1:5" x14ac:dyDescent="0.25">
      <c r="A4" s="86" t="s">
        <v>752</v>
      </c>
      <c r="B4" s="86"/>
      <c r="C4" s="86"/>
      <c r="D4" s="86"/>
      <c r="E4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3">
        <v>21</v>
      </c>
      <c r="B7" s="3" t="s">
        <v>4</v>
      </c>
      <c r="C7" s="12">
        <f>C8+C13+C20</f>
        <v>90822872</v>
      </c>
      <c r="D7" s="12">
        <f t="shared" ref="D7:E7" si="0">D8+D13+D20</f>
        <v>90822872</v>
      </c>
      <c r="E7" s="12">
        <f t="shared" si="0"/>
        <v>103991774.62</v>
      </c>
    </row>
    <row r="8" spans="1:5" s="1" customFormat="1" x14ac:dyDescent="0.25">
      <c r="A8" s="3">
        <v>2101</v>
      </c>
      <c r="B8" s="3" t="s">
        <v>5</v>
      </c>
      <c r="C8" s="12">
        <f>C9</f>
        <v>90822872</v>
      </c>
      <c r="D8" s="12">
        <f t="shared" ref="D8:E8" si="1">D9</f>
        <v>90822872</v>
      </c>
      <c r="E8" s="12">
        <f t="shared" si="1"/>
        <v>103991774.62</v>
      </c>
    </row>
    <row r="9" spans="1:5" s="1" customFormat="1" x14ac:dyDescent="0.25">
      <c r="A9" s="3">
        <v>210101</v>
      </c>
      <c r="B9" s="3" t="s">
        <v>6</v>
      </c>
      <c r="C9" s="12">
        <f>SUM(C10:C12)</f>
        <v>90822872</v>
      </c>
      <c r="D9" s="12">
        <f t="shared" ref="D9:E9" si="2">SUM(D10:D12)</f>
        <v>90822872</v>
      </c>
      <c r="E9" s="12">
        <f t="shared" si="2"/>
        <v>103991774.62</v>
      </c>
    </row>
    <row r="10" spans="1:5" x14ac:dyDescent="0.25">
      <c r="A10" s="59">
        <v>21010101</v>
      </c>
      <c r="B10" s="48" t="s">
        <v>5</v>
      </c>
      <c r="C10" s="41">
        <v>90822872</v>
      </c>
      <c r="D10" s="41">
        <v>90822872</v>
      </c>
      <c r="E10" s="41">
        <v>103991774.62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0TQ3tPOln+Rn32jQ41AMnOTKagO294pTGvCzVnwVTebs6ChLiduaesq0Zn+LSQsLtw3lvjs+UwFgAKEgMptYuQ==" saltValue="Uj8xYv5uhHjGOY6aTzIZz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3:E300"/>
  <sheetViews>
    <sheetView view="pageBreakPreview" topLeftCell="B1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85" t="s">
        <v>524</v>
      </c>
      <c r="B3" s="85"/>
      <c r="C3" s="85"/>
      <c r="D3" s="85"/>
      <c r="E3" s="85"/>
    </row>
    <row r="4" spans="1:5" ht="28.95" customHeight="1" x14ac:dyDescent="0.25">
      <c r="A4" s="87" t="s">
        <v>811</v>
      </c>
      <c r="B4" s="87"/>
      <c r="C4" s="87"/>
      <c r="D4" s="87"/>
      <c r="E4" s="87"/>
    </row>
    <row r="5" spans="1:5" x14ac:dyDescent="0.25">
      <c r="A5" s="86" t="s">
        <v>752</v>
      </c>
      <c r="B5" s="86"/>
      <c r="C5" s="86"/>
      <c r="D5" s="86"/>
      <c r="E5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4">
        <v>2</v>
      </c>
      <c r="B7" s="5" t="s">
        <v>20</v>
      </c>
      <c r="C7" s="12">
        <f>C8+C84+C88+C93</f>
        <v>12000000</v>
      </c>
      <c r="D7" s="12">
        <f t="shared" ref="D7:E7" si="0">D8+D84+D88+D93</f>
        <v>1705000</v>
      </c>
      <c r="E7" s="12">
        <f t="shared" si="0"/>
        <v>4200000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10500000</v>
      </c>
      <c r="D8" s="12">
        <f t="shared" ref="D8:E8" si="1">D9+D14+D22+D36+D45+D48+D54+D63+D67+D70</f>
        <v>935000</v>
      </c>
      <c r="E8" s="12">
        <f t="shared" si="1"/>
        <v>2700000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2500000</v>
      </c>
      <c r="D9" s="12">
        <f t="shared" ref="D9:E9" si="2">SUM(D10:D13)</f>
        <v>935000</v>
      </c>
      <c r="E9" s="12">
        <f t="shared" si="2"/>
        <v>1200000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2500000</v>
      </c>
      <c r="D11" s="41">
        <v>935000</v>
      </c>
      <c r="E11" s="41">
        <v>1200000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6000000</v>
      </c>
      <c r="D22" s="12">
        <f t="shared" ref="D22:E22" si="3">SUM(D23:D35)</f>
        <v>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5000000</v>
      </c>
      <c r="D29" s="41">
        <v>0</v>
      </c>
      <c r="E29" s="41">
        <v>500000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0</v>
      </c>
    </row>
    <row r="37" spans="1:5" hidden="1" x14ac:dyDescent="0.25">
      <c r="A37" s="43">
        <v>22020401</v>
      </c>
      <c r="B37" s="44" t="s">
        <v>50</v>
      </c>
      <c r="C37" s="41"/>
      <c r="D37" s="41"/>
      <c r="E37" s="41"/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2000000</v>
      </c>
      <c r="D70" s="12">
        <f t="shared" ref="D70:E70" si="10">SUM(D71:D83)</f>
        <v>0</v>
      </c>
      <c r="E70" s="12">
        <f t="shared" si="10"/>
        <v>500000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>
        <v>0</v>
      </c>
      <c r="E71" s="41">
        <v>250000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</v>
      </c>
      <c r="D76" s="41">
        <v>0</v>
      </c>
      <c r="E76" s="41">
        <v>250000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1500000</v>
      </c>
      <c r="D93" s="12">
        <f t="shared" ref="D93:E93" si="14">D94+D96</f>
        <v>770000</v>
      </c>
      <c r="E93" s="12">
        <f t="shared" si="14"/>
        <v>1500000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1500000</v>
      </c>
      <c r="D96" s="12">
        <f t="shared" ref="D96:E96" si="16">SUM(D97:D98)</f>
        <v>770000</v>
      </c>
      <c r="E96" s="12">
        <f t="shared" si="16"/>
        <v>1500000</v>
      </c>
    </row>
    <row r="97" spans="1:5" x14ac:dyDescent="0.25">
      <c r="A97" s="43">
        <v>22080101</v>
      </c>
      <c r="B97" s="44" t="s">
        <v>849</v>
      </c>
      <c r="C97" s="41">
        <v>1500000</v>
      </c>
      <c r="D97" s="41">
        <v>770000</v>
      </c>
      <c r="E97" s="41">
        <v>1500000</v>
      </c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5uz11GZovP1aWqxgVMlYxJMZWNLKlgqCCOYXCPs9VCsavNX+7vPL96Cns/FAgYgduBHxGQSgd3lsU4O2nmP7kg==" saltValue="rI7cHEXcAfa/NUgXw+8Ke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9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F300"/>
  <sheetViews>
    <sheetView view="pageBreakPreview" topLeftCell="A11" zoomScale="80" zoomScaleNormal="130" zoomScaleSheetLayoutView="80" workbookViewId="0">
      <selection activeCell="A77" activeCellId="7" sqref="A30:XFD30 A36:XFD39 A42:XFD42 A51:XFD52 A62:XFD62 A66:XFD66 A70:XFD74 A77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85" t="s">
        <v>143</v>
      </c>
      <c r="B1" s="85"/>
      <c r="C1" s="85"/>
      <c r="D1" s="85"/>
      <c r="E1" s="85"/>
    </row>
    <row r="2" spans="1:6" x14ac:dyDescent="0.25">
      <c r="A2" s="86" t="s">
        <v>812</v>
      </c>
      <c r="B2" s="86"/>
      <c r="C2" s="86"/>
      <c r="D2" s="86"/>
      <c r="E2" s="86"/>
    </row>
    <row r="3" spans="1:6" x14ac:dyDescent="0.25">
      <c r="A3" s="86" t="s">
        <v>752</v>
      </c>
      <c r="B3" s="86"/>
      <c r="C3" s="86"/>
      <c r="D3" s="86"/>
      <c r="E3" s="86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591</v>
      </c>
      <c r="E5" s="50" t="s">
        <v>592</v>
      </c>
      <c r="F5" s="50" t="s">
        <v>593</v>
      </c>
    </row>
    <row r="6" spans="1:6" s="1" customFormat="1" x14ac:dyDescent="0.25">
      <c r="A6" s="8" t="s">
        <v>598</v>
      </c>
      <c r="B6" s="4">
        <v>3</v>
      </c>
      <c r="C6" s="5" t="s">
        <v>113</v>
      </c>
      <c r="D6" s="11">
        <f>D7+D18+D29+D35+D41+D50+D57+D69+D76+D82</f>
        <v>836000000</v>
      </c>
      <c r="E6" s="11">
        <f>E7+E18+E29+E35+E41+E50+E57+E69+E76+E82</f>
        <v>457195883.82999998</v>
      </c>
      <c r="F6" s="11">
        <f>F7+F18+F29+F35+F41+F50+F57+F69+F76+F82</f>
        <v>577500000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SUM(D8:D17)</f>
        <v>88000000</v>
      </c>
      <c r="E7" s="11">
        <f t="shared" ref="E7:F7" si="0">SUM(E8:E17)</f>
        <v>45842893.450000003</v>
      </c>
      <c r="F7" s="11">
        <f t="shared" si="0"/>
        <v>28500000</v>
      </c>
    </row>
    <row r="8" spans="1:6" ht="30" x14ac:dyDescent="0.25">
      <c r="A8" s="42" t="s">
        <v>850</v>
      </c>
      <c r="B8" s="43">
        <v>32010101</v>
      </c>
      <c r="C8" s="44" t="s">
        <v>942</v>
      </c>
      <c r="D8" s="45">
        <v>10000000</v>
      </c>
      <c r="E8" s="45">
        <v>5842893.4500000002</v>
      </c>
      <c r="F8" s="45">
        <v>0</v>
      </c>
    </row>
    <row r="9" spans="1:6" ht="30" x14ac:dyDescent="0.25">
      <c r="A9" s="42" t="s">
        <v>850</v>
      </c>
      <c r="B9" s="43">
        <v>32010101</v>
      </c>
      <c r="C9" s="44" t="s">
        <v>943</v>
      </c>
      <c r="D9" s="45"/>
      <c r="E9" s="45"/>
      <c r="F9" s="45">
        <v>20000000</v>
      </c>
    </row>
    <row r="10" spans="1:6" ht="30" x14ac:dyDescent="0.25">
      <c r="A10" s="44"/>
      <c r="B10" s="43"/>
      <c r="C10" s="44" t="s">
        <v>851</v>
      </c>
      <c r="D10" s="45">
        <v>70000000</v>
      </c>
      <c r="E10" s="45">
        <v>40000000</v>
      </c>
      <c r="F10" s="45">
        <v>0</v>
      </c>
    </row>
    <row r="11" spans="1:6" ht="30" x14ac:dyDescent="0.25">
      <c r="A11" s="44"/>
      <c r="B11" s="43"/>
      <c r="C11" s="44" t="s">
        <v>852</v>
      </c>
      <c r="D11" s="45">
        <v>3000000</v>
      </c>
      <c r="E11" s="45">
        <v>0</v>
      </c>
      <c r="F11" s="45">
        <v>0</v>
      </c>
    </row>
    <row r="12" spans="1:6" x14ac:dyDescent="0.25">
      <c r="A12" s="44" t="s">
        <v>853</v>
      </c>
      <c r="B12" s="43">
        <v>32010101</v>
      </c>
      <c r="C12" s="44" t="s">
        <v>854</v>
      </c>
      <c r="D12" s="45">
        <v>5000000</v>
      </c>
      <c r="E12" s="45">
        <v>0</v>
      </c>
      <c r="F12" s="45">
        <v>8500000</v>
      </c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hidden="1" x14ac:dyDescent="0.25">
      <c r="A17" s="44"/>
      <c r="B17" s="43"/>
      <c r="C17" s="44"/>
      <c r="D17" s="45"/>
      <c r="E17" s="45"/>
      <c r="F17" s="45"/>
    </row>
    <row r="18" spans="1:6" s="1" customFormat="1" x14ac:dyDescent="0.25">
      <c r="A18" s="5"/>
      <c r="B18" s="4">
        <v>32010200</v>
      </c>
      <c r="C18" s="5" t="s">
        <v>116</v>
      </c>
      <c r="D18" s="11">
        <f>SUM(D19:D28)</f>
        <v>80000000</v>
      </c>
      <c r="E18" s="11">
        <f>SUM(E19:E28)</f>
        <v>40899631</v>
      </c>
      <c r="F18" s="11">
        <f>SUM(F19:F28)</f>
        <v>35000000</v>
      </c>
    </row>
    <row r="19" spans="1:6" ht="30" x14ac:dyDescent="0.25">
      <c r="A19" s="42" t="s">
        <v>853</v>
      </c>
      <c r="B19" s="43">
        <v>32010202</v>
      </c>
      <c r="C19" s="44" t="s">
        <v>888</v>
      </c>
      <c r="D19" s="45">
        <v>20000000</v>
      </c>
      <c r="E19" s="45">
        <v>0</v>
      </c>
      <c r="F19" s="45">
        <v>2000000</v>
      </c>
    </row>
    <row r="20" spans="1:6" ht="30" x14ac:dyDescent="0.25">
      <c r="A20" s="44" t="s">
        <v>853</v>
      </c>
      <c r="B20" s="43">
        <v>32010202</v>
      </c>
      <c r="C20" s="44" t="s">
        <v>889</v>
      </c>
      <c r="D20" s="45"/>
      <c r="E20" s="45"/>
      <c r="F20" s="45">
        <v>2000000</v>
      </c>
    </row>
    <row r="21" spans="1:6" ht="30" x14ac:dyDescent="0.25">
      <c r="A21" s="46"/>
      <c r="B21" s="43">
        <v>32010202</v>
      </c>
      <c r="C21" s="44" t="s">
        <v>890</v>
      </c>
      <c r="D21" s="45"/>
      <c r="E21" s="45"/>
      <c r="F21" s="45">
        <v>1000000</v>
      </c>
    </row>
    <row r="22" spans="1:6" ht="30" x14ac:dyDescent="0.25">
      <c r="A22" s="46"/>
      <c r="B22" s="43">
        <v>32010202</v>
      </c>
      <c r="C22" s="44" t="s">
        <v>891</v>
      </c>
      <c r="D22" s="45">
        <v>60000000</v>
      </c>
      <c r="E22" s="45">
        <v>40899631</v>
      </c>
      <c r="F22" s="45">
        <v>0</v>
      </c>
    </row>
    <row r="23" spans="1:6" x14ac:dyDescent="0.25">
      <c r="A23" s="46"/>
      <c r="B23" s="43">
        <v>32010202</v>
      </c>
      <c r="C23" s="44" t="s">
        <v>892</v>
      </c>
      <c r="D23" s="45"/>
      <c r="E23" s="45"/>
      <c r="F23" s="45">
        <v>5000000</v>
      </c>
    </row>
    <row r="24" spans="1:6" ht="30" x14ac:dyDescent="0.25">
      <c r="A24" s="46"/>
      <c r="B24" s="43">
        <v>32010202</v>
      </c>
      <c r="C24" s="44" t="s">
        <v>893</v>
      </c>
      <c r="D24" s="45"/>
      <c r="E24" s="45"/>
      <c r="F24" s="45">
        <v>5000000</v>
      </c>
    </row>
    <row r="25" spans="1:6" x14ac:dyDescent="0.25">
      <c r="A25" s="46"/>
      <c r="B25" s="43">
        <v>32010202</v>
      </c>
      <c r="C25" s="44" t="s">
        <v>894</v>
      </c>
      <c r="D25" s="45"/>
      <c r="E25" s="45"/>
      <c r="F25" s="45">
        <v>5000000</v>
      </c>
    </row>
    <row r="26" spans="1:6" x14ac:dyDescent="0.25">
      <c r="A26" s="46"/>
      <c r="B26" s="43">
        <v>32010202</v>
      </c>
      <c r="C26" s="44" t="s">
        <v>895</v>
      </c>
      <c r="D26" s="45"/>
      <c r="E26" s="45"/>
      <c r="F26" s="45">
        <v>5000000</v>
      </c>
    </row>
    <row r="27" spans="1:6" x14ac:dyDescent="0.25">
      <c r="A27" s="46"/>
      <c r="B27" s="43">
        <v>32010202</v>
      </c>
      <c r="C27" s="44" t="s">
        <v>896</v>
      </c>
      <c r="D27" s="45"/>
      <c r="E27" s="45"/>
      <c r="F27" s="45">
        <v>5000000</v>
      </c>
    </row>
    <row r="28" spans="1:6" ht="30" x14ac:dyDescent="0.25">
      <c r="A28" s="46"/>
      <c r="B28" s="43">
        <v>32010202</v>
      </c>
      <c r="C28" s="44" t="s">
        <v>897</v>
      </c>
      <c r="D28" s="45"/>
      <c r="E28" s="45"/>
      <c r="F28" s="45">
        <v>5000000</v>
      </c>
    </row>
    <row r="29" spans="1:6" s="1" customFormat="1" x14ac:dyDescent="0.25">
      <c r="A29" s="5"/>
      <c r="B29" s="4">
        <v>320103</v>
      </c>
      <c r="C29" s="5" t="s">
        <v>118</v>
      </c>
      <c r="D29" s="11">
        <f>SUM(D30:D34)</f>
        <v>0</v>
      </c>
      <c r="E29" s="11">
        <f t="shared" ref="E29:F29" si="1">SUM(E30:E34)</f>
        <v>0</v>
      </c>
      <c r="F29" s="11">
        <f t="shared" si="1"/>
        <v>0</v>
      </c>
    </row>
    <row r="30" spans="1:6" hidden="1" x14ac:dyDescent="0.25">
      <c r="A30" s="42" t="s">
        <v>632</v>
      </c>
      <c r="B30" s="43">
        <v>32010301</v>
      </c>
      <c r="C30" s="44" t="s">
        <v>119</v>
      </c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s="1" customFormat="1" x14ac:dyDescent="0.25">
      <c r="A35" s="5"/>
      <c r="B35" s="4">
        <v>32010400</v>
      </c>
      <c r="C35" s="5" t="s">
        <v>120</v>
      </c>
      <c r="D35" s="11">
        <f>SUM(D36:D40)</f>
        <v>0</v>
      </c>
      <c r="E35" s="11">
        <f t="shared" ref="E35:F35" si="2">SUM(E36:E40)</f>
        <v>0</v>
      </c>
      <c r="F35" s="11">
        <f t="shared" si="2"/>
        <v>0</v>
      </c>
    </row>
    <row r="36" spans="1:6" hidden="1" x14ac:dyDescent="0.25">
      <c r="A36" s="42" t="s">
        <v>633</v>
      </c>
      <c r="B36" s="43">
        <v>32010405</v>
      </c>
      <c r="C36" s="44" t="s">
        <v>121</v>
      </c>
      <c r="D36" s="45"/>
      <c r="E36" s="45"/>
      <c r="F36" s="45"/>
    </row>
    <row r="37" spans="1:6" hidden="1" x14ac:dyDescent="0.25">
      <c r="A37" s="42" t="s">
        <v>634</v>
      </c>
      <c r="B37" s="43">
        <v>32010406</v>
      </c>
      <c r="C37" s="44" t="s">
        <v>122</v>
      </c>
      <c r="D37" s="45"/>
      <c r="E37" s="45"/>
      <c r="F37" s="45"/>
    </row>
    <row r="38" spans="1:6" hidden="1" x14ac:dyDescent="0.25">
      <c r="A38" s="42" t="s">
        <v>635</v>
      </c>
      <c r="B38" s="43">
        <v>32010407</v>
      </c>
      <c r="C38" s="44" t="s">
        <v>123</v>
      </c>
      <c r="D38" s="45"/>
      <c r="E38" s="45"/>
      <c r="F38" s="45"/>
    </row>
    <row r="39" spans="1:6" hidden="1" x14ac:dyDescent="0.25">
      <c r="A39" s="42" t="s">
        <v>636</v>
      </c>
      <c r="B39" s="43">
        <v>32010408</v>
      </c>
      <c r="C39" s="44" t="s">
        <v>124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s="1" customFormat="1" x14ac:dyDescent="0.25">
      <c r="A41" s="5"/>
      <c r="B41" s="4">
        <v>320105</v>
      </c>
      <c r="C41" s="5" t="s">
        <v>125</v>
      </c>
      <c r="D41" s="11">
        <f>SUM(D42:D49)</f>
        <v>0</v>
      </c>
      <c r="E41" s="11">
        <f t="shared" ref="E41:F41" si="3">SUM(E42:E49)</f>
        <v>0</v>
      </c>
      <c r="F41" s="11">
        <f t="shared" si="3"/>
        <v>0</v>
      </c>
    </row>
    <row r="42" spans="1:6" hidden="1" x14ac:dyDescent="0.25">
      <c r="A42" s="42" t="s">
        <v>637</v>
      </c>
      <c r="B42" s="43">
        <v>32010501</v>
      </c>
      <c r="C42" s="44" t="s">
        <v>126</v>
      </c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s="1" customFormat="1" x14ac:dyDescent="0.25">
      <c r="A50" s="5"/>
      <c r="B50" s="4">
        <v>320106</v>
      </c>
      <c r="C50" s="5" t="s">
        <v>127</v>
      </c>
      <c r="D50" s="11">
        <f>SUM(D51:D56)</f>
        <v>0</v>
      </c>
      <c r="E50" s="11">
        <f t="shared" ref="E50:F50" si="4">SUM(E51:E56)</f>
        <v>0</v>
      </c>
      <c r="F50" s="11">
        <f t="shared" si="4"/>
        <v>0</v>
      </c>
    </row>
    <row r="51" spans="1:6" hidden="1" x14ac:dyDescent="0.25">
      <c r="A51" s="42" t="s">
        <v>638</v>
      </c>
      <c r="B51" s="43">
        <v>32010601</v>
      </c>
      <c r="C51" s="44" t="s">
        <v>128</v>
      </c>
      <c r="D51" s="45"/>
      <c r="E51" s="45"/>
      <c r="F51" s="45"/>
    </row>
    <row r="52" spans="1:6" hidden="1" x14ac:dyDescent="0.25">
      <c r="A52" s="42" t="s">
        <v>639</v>
      </c>
      <c r="B52" s="43">
        <v>32010602</v>
      </c>
      <c r="C52" s="44" t="s">
        <v>129</v>
      </c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s="1" customFormat="1" x14ac:dyDescent="0.25">
      <c r="A57" s="5"/>
      <c r="B57" s="4">
        <v>320109</v>
      </c>
      <c r="C57" s="5" t="s">
        <v>130</v>
      </c>
      <c r="D57" s="11">
        <f>SUM(D58:D68)</f>
        <v>665000000</v>
      </c>
      <c r="E57" s="11">
        <f t="shared" ref="E57:F57" si="5">SUM(E58:E68)</f>
        <v>368953359.38</v>
      </c>
      <c r="F57" s="11">
        <f t="shared" si="5"/>
        <v>512000000</v>
      </c>
    </row>
    <row r="58" spans="1:6" x14ac:dyDescent="0.25">
      <c r="A58" s="42" t="s">
        <v>855</v>
      </c>
      <c r="B58" s="43">
        <v>32010903</v>
      </c>
      <c r="C58" s="44" t="s">
        <v>856</v>
      </c>
      <c r="D58" s="45">
        <v>17000000</v>
      </c>
      <c r="E58" s="45">
        <v>11700000</v>
      </c>
      <c r="F58" s="45">
        <v>10000000</v>
      </c>
    </row>
    <row r="59" spans="1:6" x14ac:dyDescent="0.25">
      <c r="A59" s="44" t="s">
        <v>857</v>
      </c>
      <c r="B59" s="43">
        <v>32010935</v>
      </c>
      <c r="C59" s="44" t="s">
        <v>858</v>
      </c>
      <c r="D59" s="45">
        <v>285000000</v>
      </c>
      <c r="E59" s="45">
        <v>157768235.28</v>
      </c>
      <c r="F59" s="45">
        <v>200000000</v>
      </c>
    </row>
    <row r="60" spans="1:6" x14ac:dyDescent="0.25">
      <c r="A60" s="42" t="s">
        <v>859</v>
      </c>
      <c r="B60" s="43">
        <v>32010935</v>
      </c>
      <c r="C60" s="44" t="s">
        <v>860</v>
      </c>
      <c r="D60" s="45">
        <v>360000000</v>
      </c>
      <c r="E60" s="45">
        <v>199485124.09999999</v>
      </c>
      <c r="F60" s="45">
        <v>300000000</v>
      </c>
    </row>
    <row r="61" spans="1:6" x14ac:dyDescent="0.25">
      <c r="A61" s="44" t="s">
        <v>861</v>
      </c>
      <c r="B61" s="43">
        <v>32010935</v>
      </c>
      <c r="C61" s="44" t="s">
        <v>862</v>
      </c>
      <c r="D61" s="45">
        <v>3000000</v>
      </c>
      <c r="E61" s="45">
        <v>0</v>
      </c>
      <c r="F61" s="45">
        <v>2000000</v>
      </c>
    </row>
    <row r="62" spans="1:6" hidden="1" x14ac:dyDescent="0.25">
      <c r="A62" s="42" t="s">
        <v>640</v>
      </c>
      <c r="B62" s="43">
        <v>32010935</v>
      </c>
      <c r="C62" s="44" t="s">
        <v>133</v>
      </c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 t="s">
        <v>641</v>
      </c>
      <c r="B66" s="43">
        <v>32010936</v>
      </c>
      <c r="C66" s="44" t="s">
        <v>134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s="1" customFormat="1" x14ac:dyDescent="0.25">
      <c r="A69" s="5"/>
      <c r="B69" s="4">
        <v>320201</v>
      </c>
      <c r="C69" s="5" t="s">
        <v>146</v>
      </c>
      <c r="D69" s="11">
        <f>SUM(D70:D75)</f>
        <v>0</v>
      </c>
      <c r="E69" s="11">
        <f t="shared" ref="E69:F69" si="6">SUM(E70:E75)</f>
        <v>0</v>
      </c>
      <c r="F69" s="11">
        <f t="shared" si="6"/>
        <v>0</v>
      </c>
    </row>
    <row r="70" spans="1:6" hidden="1" x14ac:dyDescent="0.25">
      <c r="A70" s="42" t="s">
        <v>642</v>
      </c>
      <c r="B70" s="43">
        <v>32020101</v>
      </c>
      <c r="C70" s="44" t="s">
        <v>135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2" t="s">
        <v>643</v>
      </c>
      <c r="B72" s="43">
        <v>32020102</v>
      </c>
      <c r="C72" s="44" t="s">
        <v>136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 t="s">
        <v>644</v>
      </c>
      <c r="B74" s="43">
        <v>32020104</v>
      </c>
      <c r="C74" s="44" t="s">
        <v>137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s="1" customFormat="1" x14ac:dyDescent="0.25">
      <c r="A76" s="5"/>
      <c r="B76" s="4">
        <v>320301</v>
      </c>
      <c r="C76" s="5" t="s">
        <v>138</v>
      </c>
      <c r="D76" s="11">
        <f>SUM(D77:D81)</f>
        <v>3000000</v>
      </c>
      <c r="E76" s="11">
        <f t="shared" ref="E76:F76" si="7">SUM(E77:E81)</f>
        <v>1500000</v>
      </c>
      <c r="F76" s="11">
        <f t="shared" si="7"/>
        <v>2000000</v>
      </c>
    </row>
    <row r="77" spans="1:6" hidden="1" x14ac:dyDescent="0.25">
      <c r="A77" s="42" t="s">
        <v>645</v>
      </c>
      <c r="B77" s="43">
        <v>32030101</v>
      </c>
      <c r="C77" s="44" t="s">
        <v>139</v>
      </c>
      <c r="D77" s="45"/>
      <c r="E77" s="45"/>
      <c r="F77" s="45"/>
    </row>
    <row r="78" spans="1:6" hidden="1" x14ac:dyDescent="0.25">
      <c r="A78" s="42" t="s">
        <v>646</v>
      </c>
      <c r="B78" s="43">
        <v>32030109</v>
      </c>
      <c r="C78" s="44" t="s">
        <v>140</v>
      </c>
      <c r="D78" s="45"/>
      <c r="E78" s="45"/>
      <c r="F78" s="45"/>
    </row>
    <row r="79" spans="1:6" x14ac:dyDescent="0.25">
      <c r="A79" s="42" t="s">
        <v>647</v>
      </c>
      <c r="B79" s="43">
        <v>32030110</v>
      </c>
      <c r="C79" s="44" t="s">
        <v>141</v>
      </c>
      <c r="D79" s="45">
        <v>3000000</v>
      </c>
      <c r="E79" s="45">
        <v>1500000</v>
      </c>
      <c r="F79" s="45">
        <v>2000000</v>
      </c>
    </row>
    <row r="80" spans="1:6" hidden="1" x14ac:dyDescent="0.25">
      <c r="A80" s="46"/>
      <c r="B80" s="47"/>
      <c r="C80" s="46"/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s="1" customFormat="1" x14ac:dyDescent="0.25">
      <c r="A82" s="5"/>
      <c r="B82" s="4">
        <v>32011000</v>
      </c>
      <c r="C82" s="5" t="s">
        <v>142</v>
      </c>
      <c r="D82" s="11">
        <f>SUM(D83:D84)</f>
        <v>0</v>
      </c>
      <c r="E82" s="11">
        <f>SUM(E83:E84)</f>
        <v>0</v>
      </c>
      <c r="F82" s="11">
        <f>SUM(F83:F84)</f>
        <v>0</v>
      </c>
    </row>
    <row r="83" spans="1:6" hidden="1" x14ac:dyDescent="0.25">
      <c r="A83" s="42" t="s">
        <v>648</v>
      </c>
      <c r="B83" s="46"/>
      <c r="C83" s="46"/>
      <c r="D83" s="45"/>
      <c r="E83" s="45"/>
      <c r="F83" s="45"/>
    </row>
    <row r="84" spans="1:6" hidden="1" x14ac:dyDescent="0.25">
      <c r="A84" s="46"/>
      <c r="B84" s="46"/>
      <c r="C84" s="46"/>
      <c r="D84" s="45"/>
      <c r="E84" s="45"/>
      <c r="F84" s="45"/>
    </row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BeEtcQVr7+kLBoC5GGiz4N02UMmQ60v+k6p3f26idkV3hi742EzB0TnJB3ihEgyCmICXO0iQt23g9qhx+CCBpA==" saltValue="4ACpZ0oF36r318zcRFJL6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rowBreaks count="1" manualBreakCount="1">
    <brk id="2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2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85" t="s">
        <v>523</v>
      </c>
      <c r="B2" s="85"/>
      <c r="C2" s="85"/>
      <c r="D2" s="85"/>
      <c r="E2" s="85"/>
    </row>
    <row r="3" spans="1:5" ht="26.4" customHeight="1" x14ac:dyDescent="0.25">
      <c r="A3" s="87" t="s">
        <v>813</v>
      </c>
      <c r="B3" s="87"/>
      <c r="C3" s="87"/>
      <c r="D3" s="87"/>
      <c r="E3" s="87"/>
    </row>
    <row r="4" spans="1:5" x14ac:dyDescent="0.25">
      <c r="A4" s="86" t="s">
        <v>753</v>
      </c>
      <c r="B4" s="86"/>
      <c r="C4" s="86"/>
      <c r="D4" s="86"/>
      <c r="E4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3">
        <v>21</v>
      </c>
      <c r="B7" s="3" t="s">
        <v>4</v>
      </c>
      <c r="C7" s="39">
        <f>C8+C13+C20</f>
        <v>490966458.22000003</v>
      </c>
      <c r="D7" s="39">
        <f t="shared" ref="D7:E7" si="0">D8+D13+D20</f>
        <v>451449688.62</v>
      </c>
      <c r="E7" s="39">
        <f t="shared" si="0"/>
        <v>1290309443.5899999</v>
      </c>
    </row>
    <row r="8" spans="1:5" s="1" customFormat="1" x14ac:dyDescent="0.25">
      <c r="A8" s="3">
        <v>2101</v>
      </c>
      <c r="B8" s="3" t="s">
        <v>5</v>
      </c>
      <c r="C8" s="39">
        <f>C9</f>
        <v>150853056</v>
      </c>
      <c r="D8" s="39">
        <f t="shared" ref="D8:E8" si="1">D9</f>
        <v>139885332</v>
      </c>
      <c r="E8" s="39">
        <f t="shared" si="1"/>
        <v>146853056</v>
      </c>
    </row>
    <row r="9" spans="1:5" s="1" customFormat="1" x14ac:dyDescent="0.25">
      <c r="A9" s="3">
        <v>210101</v>
      </c>
      <c r="B9" s="3" t="s">
        <v>6</v>
      </c>
      <c r="C9" s="39">
        <f>SUM(C10:C12)</f>
        <v>150853056</v>
      </c>
      <c r="D9" s="39">
        <f t="shared" ref="D9:E9" si="2">SUM(D10:D12)</f>
        <v>139885332</v>
      </c>
      <c r="E9" s="39">
        <f t="shared" si="2"/>
        <v>146853056</v>
      </c>
    </row>
    <row r="10" spans="1:5" x14ac:dyDescent="0.25">
      <c r="A10" s="59">
        <v>21010101</v>
      </c>
      <c r="B10" s="48" t="s">
        <v>5</v>
      </c>
      <c r="C10" s="41">
        <v>150853056</v>
      </c>
      <c r="D10" s="41">
        <v>139885332</v>
      </c>
      <c r="E10" s="41">
        <v>146853056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340113402.22000003</v>
      </c>
      <c r="D20" s="39">
        <f t="shared" ref="D20:E20" si="6">D21+D22+D27</f>
        <v>311564356.62</v>
      </c>
      <c r="E20" s="39">
        <f t="shared" si="6"/>
        <v>1143456387.5899999</v>
      </c>
    </row>
    <row r="21" spans="1:5" x14ac:dyDescent="0.25">
      <c r="A21" s="59">
        <v>21030101</v>
      </c>
      <c r="B21" s="48" t="s">
        <v>17</v>
      </c>
      <c r="C21" s="41">
        <v>309411061</v>
      </c>
      <c r="D21" s="41">
        <v>280862015.39999998</v>
      </c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0</v>
      </c>
      <c r="D22" s="40">
        <f t="shared" ref="D22:E22" si="7">SUM(D23:D26)</f>
        <v>0</v>
      </c>
      <c r="E22" s="40">
        <f t="shared" si="7"/>
        <v>912754046.37</v>
      </c>
    </row>
    <row r="23" spans="1:5" x14ac:dyDescent="0.25">
      <c r="A23" s="59">
        <v>21030102</v>
      </c>
      <c r="B23" s="48" t="s">
        <v>549</v>
      </c>
      <c r="C23" s="41"/>
      <c r="D23" s="41"/>
      <c r="E23" s="41">
        <v>357549327.80000001</v>
      </c>
    </row>
    <row r="24" spans="1:5" x14ac:dyDescent="0.25">
      <c r="A24" s="59">
        <v>21030102</v>
      </c>
      <c r="B24" s="48" t="s">
        <v>550</v>
      </c>
      <c r="C24" s="41">
        <v>0</v>
      </c>
      <c r="D24" s="41">
        <v>0</v>
      </c>
      <c r="E24" s="41">
        <v>185936623.68000001</v>
      </c>
    </row>
    <row r="25" spans="1:5" x14ac:dyDescent="0.25">
      <c r="A25" s="59">
        <v>21030102</v>
      </c>
      <c r="B25" s="48" t="s">
        <v>551</v>
      </c>
      <c r="C25" s="41">
        <v>0</v>
      </c>
      <c r="D25" s="41">
        <v>0</v>
      </c>
      <c r="E25" s="41">
        <v>369268094.88999999</v>
      </c>
    </row>
    <row r="26" spans="1:5" hidden="1" x14ac:dyDescent="0.25">
      <c r="A26" s="59">
        <v>21030102</v>
      </c>
      <c r="B26" s="48" t="s">
        <v>552</v>
      </c>
      <c r="C26" s="41"/>
      <c r="D26" s="41"/>
      <c r="E26" s="41"/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30702341.219999999</v>
      </c>
      <c r="D27" s="39">
        <f t="shared" si="8"/>
        <v>30702341.219999999</v>
      </c>
      <c r="E27" s="39">
        <f>SUM(E28:E30)</f>
        <v>30702341.219999999</v>
      </c>
    </row>
    <row r="28" spans="1:5" x14ac:dyDescent="0.25">
      <c r="A28" s="59">
        <v>21030104</v>
      </c>
      <c r="B28" s="48" t="s">
        <v>762</v>
      </c>
      <c r="C28" s="41">
        <v>12871566.310000001</v>
      </c>
      <c r="D28" s="41">
        <v>12871566.310000001</v>
      </c>
      <c r="E28" s="41">
        <v>12871566.310000001</v>
      </c>
    </row>
    <row r="29" spans="1:5" x14ac:dyDescent="0.25">
      <c r="A29" s="59">
        <v>21030104</v>
      </c>
      <c r="B29" s="48" t="s">
        <v>761</v>
      </c>
      <c r="C29" s="41">
        <v>17830774.91</v>
      </c>
      <c r="D29" s="41">
        <v>17830774.91</v>
      </c>
      <c r="E29" s="41">
        <v>17830774.91</v>
      </c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xtnKPvJlfSMCzK0cMDci3fdrsL1xzRQmVGk+DYqpw2JcNPmKmOKBne8EpxzW7GXZBmI3fo5Im5KRuHDfB2+MA==" saltValue="pG2d1t9fOoTW2kepjImQ5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3:E300"/>
  <sheetViews>
    <sheetView view="pageBreakPreview" topLeftCell="A90" zoomScale="90" zoomScaleNormal="110" zoomScaleSheetLayoutView="90" workbookViewId="0">
      <selection activeCell="E120" sqref="E12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85" t="s">
        <v>524</v>
      </c>
      <c r="B3" s="85"/>
      <c r="C3" s="85"/>
      <c r="D3" s="85"/>
      <c r="E3" s="85"/>
    </row>
    <row r="4" spans="1:5" ht="28.95" customHeight="1" x14ac:dyDescent="0.25">
      <c r="A4" s="87" t="s">
        <v>814</v>
      </c>
      <c r="B4" s="87"/>
      <c r="C4" s="87"/>
      <c r="D4" s="87"/>
      <c r="E4" s="87"/>
    </row>
    <row r="5" spans="1:5" x14ac:dyDescent="0.25">
      <c r="A5" s="86" t="s">
        <v>753</v>
      </c>
      <c r="B5" s="86"/>
      <c r="C5" s="86"/>
      <c r="D5" s="86"/>
      <c r="E5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4">
        <v>2</v>
      </c>
      <c r="B7" s="5" t="s">
        <v>20</v>
      </c>
      <c r="C7" s="12">
        <f>C8+C85+C89+C94</f>
        <v>349441446.28000003</v>
      </c>
      <c r="D7" s="12">
        <f>D8+D85+D89+D94</f>
        <v>179746895.41000003</v>
      </c>
      <c r="E7" s="12">
        <f>E8+E85+E89+E94</f>
        <v>491397446.28000003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240050000</v>
      </c>
      <c r="D8" s="12">
        <f t="shared" ref="D8:E8" si="0">D9+D14+D22+D36+D45+D48+D54+D63+D67+D70</f>
        <v>70355449.129999995</v>
      </c>
      <c r="E8" s="12">
        <f t="shared" si="0"/>
        <v>220006000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1">SUM(D10:D13)</f>
        <v>4924400</v>
      </c>
      <c r="E9" s="12">
        <f t="shared" si="1"/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5000000</v>
      </c>
      <c r="D11" s="41">
        <v>4924400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15000000</v>
      </c>
      <c r="D22" s="12">
        <f t="shared" ref="D22:E22" si="2">SUM(D23:D35)</f>
        <v>8767200</v>
      </c>
      <c r="E22" s="12">
        <f t="shared" si="2"/>
        <v>10000000</v>
      </c>
    </row>
    <row r="23" spans="1:5" x14ac:dyDescent="0.25">
      <c r="A23" s="43">
        <v>22020301</v>
      </c>
      <c r="B23" s="44" t="s">
        <v>36</v>
      </c>
      <c r="C23" s="41">
        <v>15000000</v>
      </c>
      <c r="D23" s="41">
        <v>8767200</v>
      </c>
      <c r="E23" s="41">
        <v>10000000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10000000</v>
      </c>
      <c r="D36" s="12">
        <f t="shared" ref="D36:E36" si="3">SUM(D37:D44)</f>
        <v>3110000</v>
      </c>
      <c r="E36" s="12">
        <f t="shared" si="3"/>
        <v>1006000</v>
      </c>
    </row>
    <row r="37" spans="1:5" hidden="1" x14ac:dyDescent="0.25">
      <c r="A37" s="43">
        <v>22020401</v>
      </c>
      <c r="B37" s="44" t="s">
        <v>50</v>
      </c>
      <c r="C37" s="41"/>
      <c r="D37" s="41"/>
      <c r="E37" s="41"/>
    </row>
    <row r="38" spans="1:5" x14ac:dyDescent="0.25">
      <c r="A38" s="43">
        <v>22020402</v>
      </c>
      <c r="B38" s="44" t="s">
        <v>51</v>
      </c>
      <c r="C38" s="41">
        <v>5000000</v>
      </c>
      <c r="D38" s="41">
        <v>1650000</v>
      </c>
      <c r="E38" s="41">
        <v>506000</v>
      </c>
    </row>
    <row r="39" spans="1:5" x14ac:dyDescent="0.25">
      <c r="A39" s="43">
        <v>22020403</v>
      </c>
      <c r="B39" s="44" t="s">
        <v>52</v>
      </c>
      <c r="C39" s="41">
        <v>5000000</v>
      </c>
      <c r="D39" s="41">
        <v>1460000</v>
      </c>
      <c r="E39" s="41">
        <v>500000</v>
      </c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50000</v>
      </c>
      <c r="D67" s="12">
        <f t="shared" ref="D67:E67" si="8">SUM(D68:D69)</f>
        <v>7114.85</v>
      </c>
      <c r="E67" s="12">
        <f t="shared" si="8"/>
        <v>500000</v>
      </c>
    </row>
    <row r="68" spans="1:5" x14ac:dyDescent="0.25">
      <c r="A68" s="43">
        <v>22020901</v>
      </c>
      <c r="B68" s="44" t="s">
        <v>81</v>
      </c>
      <c r="C68" s="41">
        <v>50000</v>
      </c>
      <c r="D68" s="41">
        <v>7114.85</v>
      </c>
      <c r="E68" s="41">
        <v>500000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210000000</v>
      </c>
      <c r="D70" s="12">
        <f t="shared" ref="D70:E70" si="9">SUM(D71:D84)</f>
        <v>53546734.280000001</v>
      </c>
      <c r="E70" s="12">
        <f t="shared" si="9"/>
        <v>205500000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4629000</v>
      </c>
      <c r="E71" s="41">
        <v>5000000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5000000</v>
      </c>
      <c r="D76" s="41">
        <v>4629000</v>
      </c>
      <c r="E76" s="41">
        <v>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784</v>
      </c>
      <c r="C83" s="41">
        <v>200000000</v>
      </c>
      <c r="D83" s="41">
        <v>44288734.280000001</v>
      </c>
      <c r="E83" s="41">
        <v>200000000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109391446.28000002</v>
      </c>
      <c r="D85" s="12">
        <f t="shared" ref="D85:E85" si="10">D86</f>
        <v>109391446.28000002</v>
      </c>
      <c r="E85" s="12">
        <f t="shared" si="10"/>
        <v>271391446.28000003</v>
      </c>
    </row>
    <row r="86" spans="1:5" s="1" customFormat="1" x14ac:dyDescent="0.25">
      <c r="A86" s="4">
        <v>220401</v>
      </c>
      <c r="B86" s="5" t="s">
        <v>98</v>
      </c>
      <c r="C86" s="12">
        <f>C87+C88</f>
        <v>109391446.28000002</v>
      </c>
      <c r="D86" s="12">
        <f>D87+D88</f>
        <v>109391446.28000002</v>
      </c>
      <c r="E86" s="12">
        <f>E87+E88</f>
        <v>271391446.28000003</v>
      </c>
    </row>
    <row r="87" spans="1:5" s="38" customFormat="1" x14ac:dyDescent="0.25">
      <c r="A87" s="6">
        <v>22040105</v>
      </c>
      <c r="B87" s="7" t="s">
        <v>99</v>
      </c>
      <c r="C87" s="37">
        <f>SUM(C108:C125)</f>
        <v>109391446.28000002</v>
      </c>
      <c r="D87" s="37">
        <f>SUM(D108:D125)</f>
        <v>109391446.28000002</v>
      </c>
      <c r="E87" s="37">
        <f>SUM(E108:E125)</f>
        <v>271391446.28000003</v>
      </c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85" t="s">
        <v>782</v>
      </c>
      <c r="B104" s="85"/>
      <c r="C104" s="85"/>
      <c r="D104" s="85"/>
      <c r="E104" s="85"/>
    </row>
    <row r="105" spans="1:5" x14ac:dyDescent="0.25">
      <c r="A105" s="87" t="s">
        <v>815</v>
      </c>
      <c r="B105" s="87"/>
      <c r="C105" s="87"/>
      <c r="D105" s="87"/>
      <c r="E105" s="87"/>
    </row>
    <row r="106" spans="1:5" x14ac:dyDescent="0.25">
      <c r="A106" s="86" t="s">
        <v>753</v>
      </c>
      <c r="B106" s="86"/>
      <c r="C106" s="86"/>
      <c r="D106" s="86"/>
      <c r="E106" s="86"/>
    </row>
    <row r="107" spans="1:5" ht="45" x14ac:dyDescent="0.25">
      <c r="A107" s="58" t="s">
        <v>781</v>
      </c>
      <c r="B107" s="58" t="s">
        <v>1</v>
      </c>
      <c r="C107" s="50" t="s">
        <v>591</v>
      </c>
      <c r="D107" s="50" t="s">
        <v>592</v>
      </c>
      <c r="E107" s="50" t="s">
        <v>593</v>
      </c>
    </row>
    <row r="108" spans="1:5" x14ac:dyDescent="0.25">
      <c r="A108" s="60" t="s">
        <v>763</v>
      </c>
      <c r="B108" s="44" t="s">
        <v>555</v>
      </c>
      <c r="C108" s="41">
        <v>23552326.199999999</v>
      </c>
      <c r="D108" s="41">
        <v>23552326.199999999</v>
      </c>
      <c r="E108" s="41">
        <v>23552326.199999999</v>
      </c>
    </row>
    <row r="109" spans="1:5" x14ac:dyDescent="0.25">
      <c r="A109" s="60" t="s">
        <v>764</v>
      </c>
      <c r="B109" s="44" t="s">
        <v>556</v>
      </c>
      <c r="C109" s="41">
        <v>17306826.120000001</v>
      </c>
      <c r="D109" s="41">
        <v>17306826.120000001</v>
      </c>
      <c r="E109" s="41">
        <v>17306826.120000001</v>
      </c>
    </row>
    <row r="110" spans="1:5" x14ac:dyDescent="0.25">
      <c r="A110" s="60" t="s">
        <v>765</v>
      </c>
      <c r="B110" s="44" t="s">
        <v>554</v>
      </c>
      <c r="C110" s="41">
        <v>120000</v>
      </c>
      <c r="D110" s="41">
        <v>120000</v>
      </c>
      <c r="E110" s="41">
        <v>120000</v>
      </c>
    </row>
    <row r="111" spans="1:5" x14ac:dyDescent="0.25">
      <c r="A111" s="60" t="s">
        <v>766</v>
      </c>
      <c r="B111" s="44" t="s">
        <v>553</v>
      </c>
      <c r="C111" s="41">
        <v>360000</v>
      </c>
      <c r="D111" s="41">
        <v>360000</v>
      </c>
      <c r="E111" s="41">
        <v>360000</v>
      </c>
    </row>
    <row r="112" spans="1:5" x14ac:dyDescent="0.25">
      <c r="A112" s="60" t="s">
        <v>767</v>
      </c>
      <c r="B112" s="44" t="s">
        <v>585</v>
      </c>
      <c r="C112" s="41">
        <v>1288040.3999999999</v>
      </c>
      <c r="D112" s="41">
        <v>1288040.3999999999</v>
      </c>
      <c r="E112" s="41">
        <v>1288040.3999999999</v>
      </c>
    </row>
    <row r="113" spans="1:5" x14ac:dyDescent="0.25">
      <c r="A113" s="60" t="s">
        <v>768</v>
      </c>
      <c r="B113" s="44" t="s">
        <v>557</v>
      </c>
      <c r="C113" s="41">
        <v>12410536.68</v>
      </c>
      <c r="D113" s="41">
        <v>12410536.68</v>
      </c>
      <c r="E113" s="41">
        <v>12410536.68</v>
      </c>
    </row>
    <row r="114" spans="1:5" x14ac:dyDescent="0.25">
      <c r="A114" s="60" t="s">
        <v>769</v>
      </c>
      <c r="B114" s="44" t="s">
        <v>558</v>
      </c>
      <c r="C114" s="41">
        <v>18000000</v>
      </c>
      <c r="D114" s="41">
        <v>18000000</v>
      </c>
      <c r="E114" s="41">
        <v>180000000</v>
      </c>
    </row>
    <row r="115" spans="1:5" x14ac:dyDescent="0.25">
      <c r="A115" s="60" t="s">
        <v>770</v>
      </c>
      <c r="B115" s="44" t="s">
        <v>559</v>
      </c>
      <c r="C115" s="41">
        <v>2171276.4</v>
      </c>
      <c r="D115" s="41">
        <v>2171276.4</v>
      </c>
      <c r="E115" s="41">
        <v>2171276.4</v>
      </c>
    </row>
    <row r="116" spans="1:5" hidden="1" x14ac:dyDescent="0.25">
      <c r="A116" s="60" t="s">
        <v>771</v>
      </c>
      <c r="B116" s="44" t="s">
        <v>560</v>
      </c>
      <c r="C116" s="41"/>
      <c r="D116" s="41"/>
      <c r="E116" s="41"/>
    </row>
    <row r="117" spans="1:5" x14ac:dyDescent="0.25">
      <c r="A117" s="60" t="s">
        <v>772</v>
      </c>
      <c r="B117" s="44" t="s">
        <v>561</v>
      </c>
      <c r="C117" s="41">
        <v>3204705.96</v>
      </c>
      <c r="D117" s="41">
        <v>3204705.96</v>
      </c>
      <c r="E117" s="41">
        <v>3204705.96</v>
      </c>
    </row>
    <row r="118" spans="1:5" x14ac:dyDescent="0.25">
      <c r="A118" s="60" t="s">
        <v>773</v>
      </c>
      <c r="B118" s="44" t="s">
        <v>562</v>
      </c>
      <c r="C118" s="41">
        <v>15500000</v>
      </c>
      <c r="D118" s="41">
        <v>15500000</v>
      </c>
      <c r="E118" s="41">
        <v>15500000</v>
      </c>
    </row>
    <row r="119" spans="1:5" x14ac:dyDescent="0.25">
      <c r="A119" s="60" t="s">
        <v>774</v>
      </c>
      <c r="B119" s="44" t="s">
        <v>563</v>
      </c>
      <c r="C119" s="41">
        <v>5482107.3600000003</v>
      </c>
      <c r="D119" s="41">
        <v>5482107.3600000003</v>
      </c>
      <c r="E119" s="41">
        <v>5482107.3600000003</v>
      </c>
    </row>
    <row r="120" spans="1:5" x14ac:dyDescent="0.25">
      <c r="A120" s="60" t="s">
        <v>775</v>
      </c>
      <c r="B120" s="44" t="s">
        <v>564</v>
      </c>
      <c r="C120" s="41">
        <v>2576080.92</v>
      </c>
      <c r="D120" s="41">
        <v>2576080.92</v>
      </c>
      <c r="E120" s="41">
        <v>2576080.92</v>
      </c>
    </row>
    <row r="121" spans="1:5" x14ac:dyDescent="0.25">
      <c r="A121" s="60" t="s">
        <v>776</v>
      </c>
      <c r="B121" s="44" t="s">
        <v>586</v>
      </c>
      <c r="C121" s="41">
        <v>7133664</v>
      </c>
      <c r="D121" s="41">
        <v>7133664</v>
      </c>
      <c r="E121" s="41">
        <v>7133664</v>
      </c>
    </row>
    <row r="122" spans="1:5" x14ac:dyDescent="0.25">
      <c r="A122" s="60" t="s">
        <v>777</v>
      </c>
      <c r="B122" s="44" t="s">
        <v>587</v>
      </c>
      <c r="C122" s="41">
        <v>70588.2</v>
      </c>
      <c r="D122" s="41">
        <v>70588.2</v>
      </c>
      <c r="E122" s="41">
        <v>70588.2</v>
      </c>
    </row>
    <row r="123" spans="1:5" x14ac:dyDescent="0.25">
      <c r="A123" s="60" t="s">
        <v>778</v>
      </c>
      <c r="B123" s="44" t="s">
        <v>588</v>
      </c>
      <c r="C123" s="41">
        <v>60000</v>
      </c>
      <c r="D123" s="41">
        <v>60000</v>
      </c>
      <c r="E123" s="41">
        <v>60000</v>
      </c>
    </row>
    <row r="124" spans="1:5" x14ac:dyDescent="0.25">
      <c r="A124" s="60" t="s">
        <v>779</v>
      </c>
      <c r="B124" s="44" t="s">
        <v>589</v>
      </c>
      <c r="C124" s="41">
        <v>120000</v>
      </c>
      <c r="D124" s="41">
        <v>120000</v>
      </c>
      <c r="E124" s="41">
        <v>120000</v>
      </c>
    </row>
    <row r="125" spans="1:5" x14ac:dyDescent="0.25">
      <c r="A125" s="60" t="s">
        <v>780</v>
      </c>
      <c r="B125" s="44" t="s">
        <v>590</v>
      </c>
      <c r="C125" s="41">
        <v>35294.04</v>
      </c>
      <c r="D125" s="41">
        <v>35294.04</v>
      </c>
      <c r="E125" s="41">
        <v>35294.04</v>
      </c>
    </row>
    <row r="126" spans="1:5" hidden="1" x14ac:dyDescent="0.25"/>
    <row r="127" spans="1:5" hidden="1" x14ac:dyDescent="0.25"/>
    <row r="128" spans="1:5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7joPlfwoGpSUAKdN4wihWHBcuHOl7MOksCnLEHDuFhjgFTk/MprEjEfqJiIsB1kwpJZ7CWpOuCSJ7BL4mnn5w==" saltValue="1T2zgLUqsrwiOVTdJXppLQ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rowBreaks count="1" manualBreakCount="1">
    <brk id="10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F300"/>
  <sheetViews>
    <sheetView view="pageBreakPreview" topLeftCell="A80" zoomScale="80" zoomScaleNormal="120" zoomScaleSheetLayoutView="80" workbookViewId="0">
      <selection activeCell="F79" sqref="F79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85" t="s">
        <v>143</v>
      </c>
      <c r="B1" s="85"/>
      <c r="C1" s="85"/>
      <c r="D1" s="85"/>
      <c r="E1" s="85"/>
      <c r="F1" s="85"/>
    </row>
    <row r="2" spans="1:6" x14ac:dyDescent="0.25">
      <c r="A2" s="86" t="s">
        <v>816</v>
      </c>
      <c r="B2" s="86"/>
      <c r="C2" s="86"/>
      <c r="D2" s="86"/>
      <c r="E2" s="86"/>
      <c r="F2" s="86"/>
    </row>
    <row r="3" spans="1:6" x14ac:dyDescent="0.25">
      <c r="A3" s="86" t="s">
        <v>753</v>
      </c>
      <c r="B3" s="86"/>
      <c r="C3" s="86"/>
      <c r="D3" s="86"/>
      <c r="E3" s="86"/>
      <c r="F3" s="86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591</v>
      </c>
      <c r="E5" s="50" t="s">
        <v>592</v>
      </c>
      <c r="F5" s="50" t="s">
        <v>593</v>
      </c>
    </row>
    <row r="6" spans="1:6" s="1" customFormat="1" x14ac:dyDescent="0.25">
      <c r="A6" s="8" t="s">
        <v>599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1520634991.71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 t="s">
        <v>600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785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1520634991.71</v>
      </c>
    </row>
    <row r="12" spans="1:6" hidden="1" x14ac:dyDescent="0.25">
      <c r="A12" s="42" t="s">
        <v>601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649</v>
      </c>
      <c r="B13" s="43">
        <v>32010220</v>
      </c>
      <c r="C13" s="44" t="s">
        <v>565</v>
      </c>
      <c r="D13" s="45">
        <v>0</v>
      </c>
      <c r="E13" s="45">
        <v>0</v>
      </c>
      <c r="F13" s="45">
        <v>400000000</v>
      </c>
    </row>
    <row r="14" spans="1:6" s="1" customFormat="1" x14ac:dyDescent="0.25">
      <c r="A14" s="65" t="s">
        <v>650</v>
      </c>
      <c r="B14" s="6">
        <v>32010221</v>
      </c>
      <c r="C14" s="7" t="s">
        <v>760</v>
      </c>
      <c r="D14" s="66">
        <f>SUM(D78:D98)</f>
        <v>0</v>
      </c>
      <c r="E14" s="66">
        <f>SUM(E78:E98)</f>
        <v>0</v>
      </c>
      <c r="F14" s="66">
        <f>SUM(F78:F98)</f>
        <v>1120634991.71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 t="s">
        <v>651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25">
      <c r="A23" s="42" t="s">
        <v>652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25">
      <c r="A24" s="42" t="s">
        <v>653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25">
      <c r="A25" s="42" t="s">
        <v>654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25">
      <c r="A26" s="42" t="s">
        <v>655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0</v>
      </c>
    </row>
    <row r="29" spans="1:6" hidden="1" x14ac:dyDescent="0.25">
      <c r="A29" s="42" t="s">
        <v>656</v>
      </c>
      <c r="B29" s="43">
        <v>32010501</v>
      </c>
      <c r="C29" s="44" t="s">
        <v>126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25">
      <c r="A38" s="42" t="s">
        <v>657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 t="s">
        <v>658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 t="s">
        <v>659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2" t="s">
        <v>660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 t="s">
        <v>661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 t="s">
        <v>662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0</v>
      </c>
    </row>
    <row r="57" spans="1:6" hidden="1" x14ac:dyDescent="0.25">
      <c r="A57" s="42" t="s">
        <v>663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664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665</v>
      </c>
      <c r="B61" s="43">
        <v>32020104</v>
      </c>
      <c r="C61" s="44" t="s">
        <v>137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25">
      <c r="A64" s="42" t="s">
        <v>666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25">
      <c r="A65" s="42" t="s">
        <v>667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25">
      <c r="A66" s="42" t="s">
        <v>668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25">
      <c r="A70" s="42" t="s">
        <v>669</v>
      </c>
      <c r="B70" s="46"/>
      <c r="C70" s="46"/>
      <c r="D70" s="45"/>
      <c r="E70" s="45"/>
      <c r="F70" s="45"/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85" t="s">
        <v>782</v>
      </c>
      <c r="B73" s="85"/>
      <c r="C73" s="85"/>
      <c r="D73" s="85"/>
      <c r="E73" s="85"/>
      <c r="F73" s="85"/>
    </row>
    <row r="74" spans="1:6" x14ac:dyDescent="0.25">
      <c r="A74" s="86" t="s">
        <v>817</v>
      </c>
      <c r="B74" s="86"/>
      <c r="C74" s="86"/>
      <c r="D74" s="86"/>
      <c r="E74" s="86"/>
      <c r="F74" s="86"/>
    </row>
    <row r="75" spans="1:6" x14ac:dyDescent="0.25">
      <c r="A75" s="86" t="s">
        <v>753</v>
      </c>
      <c r="B75" s="86"/>
      <c r="C75" s="86"/>
      <c r="D75" s="86"/>
      <c r="E75" s="86"/>
      <c r="F75" s="86"/>
    </row>
    <row r="77" spans="1:6" ht="45" x14ac:dyDescent="0.25">
      <c r="A77" s="50"/>
      <c r="B77" s="50" t="s">
        <v>781</v>
      </c>
      <c r="C77" s="50" t="s">
        <v>112</v>
      </c>
      <c r="D77" s="50" t="s">
        <v>591</v>
      </c>
      <c r="E77" s="50" t="s">
        <v>592</v>
      </c>
      <c r="F77" s="50" t="s">
        <v>593</v>
      </c>
    </row>
    <row r="78" spans="1:6" ht="45" x14ac:dyDescent="0.25">
      <c r="A78" s="42"/>
      <c r="B78" s="43" t="s">
        <v>763</v>
      </c>
      <c r="C78" s="44" t="s">
        <v>566</v>
      </c>
      <c r="D78" s="45">
        <v>0</v>
      </c>
      <c r="E78" s="45">
        <v>0</v>
      </c>
      <c r="F78" s="45">
        <v>205882352.94</v>
      </c>
    </row>
    <row r="79" spans="1:6" ht="30" x14ac:dyDescent="0.25">
      <c r="A79" s="42"/>
      <c r="B79" s="43" t="s">
        <v>764</v>
      </c>
      <c r="C79" s="44" t="s">
        <v>567</v>
      </c>
      <c r="D79" s="45"/>
      <c r="E79" s="45"/>
      <c r="F79" s="45"/>
    </row>
    <row r="80" spans="1:6" ht="30" x14ac:dyDescent="0.25">
      <c r="A80" s="42"/>
      <c r="B80" s="43" t="s">
        <v>765</v>
      </c>
      <c r="C80" s="44" t="s">
        <v>568</v>
      </c>
      <c r="D80" s="45">
        <v>0</v>
      </c>
      <c r="E80" s="45">
        <v>0</v>
      </c>
      <c r="F80" s="45">
        <v>58823529.409999996</v>
      </c>
    </row>
    <row r="81" spans="1:6" ht="45" x14ac:dyDescent="0.25">
      <c r="A81" s="42"/>
      <c r="B81" s="43" t="s">
        <v>766</v>
      </c>
      <c r="C81" s="44" t="s">
        <v>570</v>
      </c>
      <c r="D81" s="45">
        <v>0</v>
      </c>
      <c r="E81" s="45">
        <v>0</v>
      </c>
      <c r="F81" s="45">
        <v>68627450.980000004</v>
      </c>
    </row>
    <row r="82" spans="1:6" ht="45" x14ac:dyDescent="0.25">
      <c r="A82" s="42"/>
      <c r="B82" s="43" t="s">
        <v>767</v>
      </c>
      <c r="C82" s="44" t="s">
        <v>569</v>
      </c>
      <c r="D82" s="45">
        <v>0</v>
      </c>
      <c r="E82" s="45">
        <v>0</v>
      </c>
      <c r="F82" s="45">
        <v>6862745.0999999996</v>
      </c>
    </row>
    <row r="83" spans="1:6" ht="30" x14ac:dyDescent="0.25">
      <c r="A83" s="42"/>
      <c r="B83" s="43" t="s">
        <v>768</v>
      </c>
      <c r="C83" s="44" t="s">
        <v>571</v>
      </c>
      <c r="D83" s="45">
        <v>0</v>
      </c>
      <c r="E83" s="45">
        <v>0</v>
      </c>
      <c r="F83" s="45">
        <v>68627450.980000004</v>
      </c>
    </row>
    <row r="84" spans="1:6" ht="45" x14ac:dyDescent="0.25">
      <c r="A84" s="42"/>
      <c r="B84" s="43" t="s">
        <v>769</v>
      </c>
      <c r="C84" s="44" t="s">
        <v>572</v>
      </c>
      <c r="D84" s="45">
        <v>0</v>
      </c>
      <c r="E84" s="45">
        <v>0</v>
      </c>
      <c r="F84" s="45">
        <v>70058823.530000001</v>
      </c>
    </row>
    <row r="85" spans="1:6" ht="30" x14ac:dyDescent="0.25">
      <c r="A85" s="42"/>
      <c r="B85" s="43" t="s">
        <v>770</v>
      </c>
      <c r="C85" s="44" t="s">
        <v>573</v>
      </c>
      <c r="D85" s="45">
        <v>0</v>
      </c>
      <c r="E85" s="45">
        <v>0</v>
      </c>
      <c r="F85" s="45">
        <v>147058823.53</v>
      </c>
    </row>
    <row r="86" spans="1:6" ht="30" x14ac:dyDescent="0.25">
      <c r="A86" s="42"/>
      <c r="B86" s="43" t="s">
        <v>771</v>
      </c>
      <c r="C86" s="44" t="s">
        <v>574</v>
      </c>
      <c r="D86" s="45"/>
      <c r="E86" s="45"/>
      <c r="F86" s="45"/>
    </row>
    <row r="87" spans="1:6" ht="45" x14ac:dyDescent="0.25">
      <c r="A87" s="42"/>
      <c r="B87" s="43" t="s">
        <v>772</v>
      </c>
      <c r="C87" s="44" t="s">
        <v>575</v>
      </c>
      <c r="D87" s="45">
        <v>0</v>
      </c>
      <c r="E87" s="45">
        <v>0</v>
      </c>
      <c r="F87" s="45">
        <v>68627450.980000004</v>
      </c>
    </row>
    <row r="88" spans="1:6" ht="30" x14ac:dyDescent="0.25">
      <c r="A88" s="42"/>
      <c r="B88" s="43" t="s">
        <v>773</v>
      </c>
      <c r="C88" s="44" t="s">
        <v>576</v>
      </c>
      <c r="D88" s="45"/>
      <c r="E88" s="45"/>
      <c r="F88" s="45"/>
    </row>
    <row r="89" spans="1:6" ht="60" x14ac:dyDescent="0.25">
      <c r="A89" s="42"/>
      <c r="B89" s="43" t="s">
        <v>774</v>
      </c>
      <c r="C89" s="44" t="s">
        <v>577</v>
      </c>
      <c r="D89" s="45">
        <v>0</v>
      </c>
      <c r="E89" s="45">
        <v>0</v>
      </c>
      <c r="F89" s="45">
        <v>3000000</v>
      </c>
    </row>
    <row r="90" spans="1:6" ht="45" x14ac:dyDescent="0.25">
      <c r="A90" s="42"/>
      <c r="B90" s="43" t="s">
        <v>775</v>
      </c>
      <c r="C90" s="44" t="s">
        <v>578</v>
      </c>
      <c r="D90" s="45">
        <v>0</v>
      </c>
      <c r="E90" s="45">
        <v>0</v>
      </c>
      <c r="F90" s="45">
        <v>41176470.590000004</v>
      </c>
    </row>
    <row r="91" spans="1:6" ht="45" x14ac:dyDescent="0.25">
      <c r="A91" s="42"/>
      <c r="B91" s="43" t="s">
        <v>776</v>
      </c>
      <c r="C91" s="44" t="s">
        <v>579</v>
      </c>
      <c r="D91" s="45">
        <v>0</v>
      </c>
      <c r="E91" s="45">
        <v>0</v>
      </c>
      <c r="F91" s="45">
        <v>117647058.81999999</v>
      </c>
    </row>
    <row r="92" spans="1:6" ht="30" x14ac:dyDescent="0.25">
      <c r="A92" s="42"/>
      <c r="B92" s="43" t="s">
        <v>777</v>
      </c>
      <c r="C92" s="44" t="s">
        <v>580</v>
      </c>
      <c r="D92" s="45">
        <v>0</v>
      </c>
      <c r="E92" s="45">
        <v>0</v>
      </c>
      <c r="F92" s="45">
        <v>147058823.53</v>
      </c>
    </row>
    <row r="93" spans="1:6" ht="45" x14ac:dyDescent="0.25">
      <c r="A93" s="42"/>
      <c r="B93" s="43" t="s">
        <v>778</v>
      </c>
      <c r="C93" s="44" t="s">
        <v>581</v>
      </c>
      <c r="D93" s="45">
        <v>0</v>
      </c>
      <c r="E93" s="45">
        <v>0</v>
      </c>
      <c r="F93" s="45">
        <v>1166364.26</v>
      </c>
    </row>
    <row r="94" spans="1:6" x14ac:dyDescent="0.25">
      <c r="A94" s="42"/>
      <c r="B94" s="43" t="s">
        <v>779</v>
      </c>
      <c r="C94" s="44" t="s">
        <v>582</v>
      </c>
      <c r="D94" s="45">
        <v>0</v>
      </c>
      <c r="E94" s="45">
        <v>0</v>
      </c>
      <c r="F94" s="45">
        <v>65282352.939999998</v>
      </c>
    </row>
    <row r="95" spans="1:6" ht="30" x14ac:dyDescent="0.25">
      <c r="A95" s="42"/>
      <c r="B95" s="43" t="s">
        <v>780</v>
      </c>
      <c r="C95" s="44" t="s">
        <v>583</v>
      </c>
      <c r="D95" s="45">
        <v>0</v>
      </c>
      <c r="E95" s="45">
        <v>0</v>
      </c>
      <c r="F95" s="45">
        <v>44117647.060000002</v>
      </c>
    </row>
    <row r="96" spans="1:6" ht="45" x14ac:dyDescent="0.25">
      <c r="A96" s="42"/>
      <c r="B96" s="43" t="s">
        <v>783</v>
      </c>
      <c r="C96" s="44" t="s">
        <v>584</v>
      </c>
      <c r="D96" s="45">
        <v>0</v>
      </c>
      <c r="E96" s="45">
        <v>0</v>
      </c>
      <c r="F96" s="45">
        <v>6617647.0599999996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4X7YFsusDsxrnf99QBTDJ/beq5oiORSWhpbiupxLEAhy39YMOuY8Q4cXkHT4VUKc7qZ0CtI6kyab+GptWRFGqQ==" saltValue="idP9RmWGXZ1XeuYCm1pIcg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rowBreaks count="2" manualBreakCount="2">
    <brk id="71" max="16383" man="1"/>
    <brk id="8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2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85" t="s">
        <v>523</v>
      </c>
      <c r="B2" s="85"/>
      <c r="C2" s="85"/>
      <c r="D2" s="85"/>
      <c r="E2" s="85"/>
    </row>
    <row r="3" spans="1:5" ht="26.4" customHeight="1" x14ac:dyDescent="0.25">
      <c r="A3" s="87" t="s">
        <v>818</v>
      </c>
      <c r="B3" s="87"/>
      <c r="C3" s="87"/>
      <c r="D3" s="87"/>
      <c r="E3" s="87"/>
    </row>
    <row r="4" spans="1:5" x14ac:dyDescent="0.25">
      <c r="A4" s="86" t="s">
        <v>754</v>
      </c>
      <c r="B4" s="86"/>
      <c r="C4" s="86"/>
      <c r="D4" s="86"/>
      <c r="E4" s="86"/>
    </row>
    <row r="6" spans="1:5" ht="51" customHeight="1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3">
        <v>21</v>
      </c>
      <c r="B7" s="3" t="s">
        <v>4</v>
      </c>
      <c r="C7" s="12">
        <f>C8+C13+C20</f>
        <v>59917316</v>
      </c>
      <c r="D7" s="12">
        <f t="shared" ref="D7:E7" si="0">D8+D13+D20</f>
        <v>54917316</v>
      </c>
      <c r="E7" s="12">
        <f t="shared" si="0"/>
        <v>54371628.369999997</v>
      </c>
    </row>
    <row r="8" spans="1:5" s="1" customFormat="1" x14ac:dyDescent="0.25">
      <c r="A8" s="3">
        <v>2101</v>
      </c>
      <c r="B8" s="3" t="s">
        <v>5</v>
      </c>
      <c r="C8" s="12">
        <f>C9</f>
        <v>59917316</v>
      </c>
      <c r="D8" s="12">
        <f t="shared" ref="D8:E8" si="1">D9</f>
        <v>54917316</v>
      </c>
      <c r="E8" s="12">
        <f t="shared" si="1"/>
        <v>54371628.369999997</v>
      </c>
    </row>
    <row r="9" spans="1:5" s="1" customFormat="1" x14ac:dyDescent="0.25">
      <c r="A9" s="3">
        <v>210101</v>
      </c>
      <c r="B9" s="3" t="s">
        <v>6</v>
      </c>
      <c r="C9" s="12">
        <f>SUM(C10:C12)</f>
        <v>59917316</v>
      </c>
      <c r="D9" s="12">
        <f t="shared" ref="D9:E9" si="2">SUM(D10:D12)</f>
        <v>54917316</v>
      </c>
      <c r="E9" s="12">
        <f t="shared" si="2"/>
        <v>54371628.369999997</v>
      </c>
    </row>
    <row r="10" spans="1:5" x14ac:dyDescent="0.25">
      <c r="A10" s="59">
        <v>21010101</v>
      </c>
      <c r="B10" s="48" t="s">
        <v>5</v>
      </c>
      <c r="C10" s="41">
        <v>59917316</v>
      </c>
      <c r="D10" s="41">
        <v>54917316</v>
      </c>
      <c r="E10" s="41">
        <v>54371628.369999997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NhE0jqfoD8mhEHTcIPp4qITp3UW8fqHrQYw7RfBmm7gWd7GZw3nvVDhdbhs8yG5lavaD+z6SyUGQKklvo48KEw==" saltValue="7pJc21p7QJvo8ME7zJGP5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pageSetUpPr fitToPage="1"/>
  </sheetPr>
  <dimension ref="A3:E300"/>
  <sheetViews>
    <sheetView view="pageBreakPreview" topLeftCell="A2" zoomScale="90" zoomScaleNormal="12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85" t="s">
        <v>524</v>
      </c>
      <c r="B3" s="85"/>
      <c r="C3" s="85"/>
      <c r="D3" s="85"/>
      <c r="E3" s="85"/>
    </row>
    <row r="4" spans="1:5" ht="28.95" customHeight="1" x14ac:dyDescent="0.25">
      <c r="A4" s="87" t="s">
        <v>819</v>
      </c>
      <c r="B4" s="87"/>
      <c r="C4" s="87"/>
      <c r="D4" s="87"/>
      <c r="E4" s="87"/>
    </row>
    <row r="5" spans="1:5" x14ac:dyDescent="0.25">
      <c r="A5" s="86" t="s">
        <v>754</v>
      </c>
      <c r="B5" s="86"/>
      <c r="C5" s="86"/>
      <c r="D5" s="86"/>
      <c r="E5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4">
        <v>2</v>
      </c>
      <c r="B7" s="5" t="s">
        <v>20</v>
      </c>
      <c r="C7" s="12">
        <f>C8+C84+C88+C93</f>
        <v>43000000</v>
      </c>
      <c r="D7" s="12">
        <f t="shared" ref="D7:E7" si="0">D8+D84+D88+D93</f>
        <v>8571500</v>
      </c>
      <c r="E7" s="12">
        <f t="shared" si="0"/>
        <v>25000000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38000000</v>
      </c>
      <c r="D8" s="12">
        <f t="shared" ref="D8:E8" si="1">D9+D14+D22+D36+D45+D48+D54+D63+D67+D70</f>
        <v>7601500</v>
      </c>
      <c r="E8" s="12">
        <f t="shared" si="1"/>
        <v>22000000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215500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2000000</v>
      </c>
      <c r="D11" s="41">
        <v>215500</v>
      </c>
      <c r="E11" s="4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3000000</v>
      </c>
      <c r="D14" s="12">
        <f>SUM(D15:D21)</f>
        <v>515000</v>
      </c>
      <c r="E14" s="12">
        <f>SUM(E15:E21)</f>
        <v>1500000</v>
      </c>
    </row>
    <row r="15" spans="1:5" x14ac:dyDescent="0.25">
      <c r="A15" s="43">
        <v>22020201</v>
      </c>
      <c r="B15" s="44" t="s">
        <v>28</v>
      </c>
      <c r="C15" s="41">
        <v>3000000</v>
      </c>
      <c r="D15" s="41">
        <v>515000</v>
      </c>
      <c r="E15" s="41">
        <v>1500000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3000000</v>
      </c>
      <c r="D22" s="12">
        <f t="shared" ref="D22:E22" si="3">SUM(D23:D35)</f>
        <v>960000</v>
      </c>
      <c r="E22" s="12">
        <f t="shared" si="3"/>
        <v>1500000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960000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27000000</v>
      </c>
      <c r="D36" s="12">
        <f t="shared" ref="D36:E36" si="4">SUM(D37:D44)</f>
        <v>5911000</v>
      </c>
      <c r="E36" s="12">
        <f t="shared" si="4"/>
        <v>15000000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961000</v>
      </c>
      <c r="E37" s="41">
        <v>3000000</v>
      </c>
    </row>
    <row r="38" spans="1:5" x14ac:dyDescent="0.25">
      <c r="A38" s="43">
        <v>22020402</v>
      </c>
      <c r="B38" s="44" t="s">
        <v>51</v>
      </c>
      <c r="C38" s="41">
        <v>5000000</v>
      </c>
      <c r="D38" s="41">
        <v>450000</v>
      </c>
      <c r="E38" s="41">
        <v>2000000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17000000</v>
      </c>
      <c r="D41" s="41">
        <v>4500000</v>
      </c>
      <c r="E41" s="41">
        <v>10000000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3000000</v>
      </c>
      <c r="D70" s="12">
        <f t="shared" ref="D70:E70" si="10">SUM(D71:D83)</f>
        <v>0</v>
      </c>
      <c r="E70" s="12">
        <f t="shared" si="10"/>
        <v>3000000</v>
      </c>
    </row>
    <row r="71" spans="1:5" x14ac:dyDescent="0.25">
      <c r="A71" s="43">
        <v>22021001</v>
      </c>
      <c r="B71" s="44" t="s">
        <v>84</v>
      </c>
      <c r="C71" s="41">
        <v>1500000</v>
      </c>
      <c r="D71" s="41">
        <v>0</v>
      </c>
      <c r="E71" s="41">
        <v>1500000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</v>
      </c>
      <c r="D76" s="41">
        <v>0</v>
      </c>
      <c r="E76" s="41">
        <v>1500000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5000000</v>
      </c>
      <c r="D93" s="12">
        <f t="shared" ref="D93:E93" si="14">D94+D96</f>
        <v>970000</v>
      </c>
      <c r="E93" s="12">
        <f t="shared" si="14"/>
        <v>3000000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5000000</v>
      </c>
      <c r="D96" s="12">
        <f t="shared" ref="D96:E96" si="16">SUM(D97:D98)</f>
        <v>970000</v>
      </c>
      <c r="E96" s="12">
        <f t="shared" si="16"/>
        <v>3000000</v>
      </c>
    </row>
    <row r="97" spans="1:5" x14ac:dyDescent="0.25">
      <c r="A97" s="43">
        <v>22080101</v>
      </c>
      <c r="B97" s="44" t="s">
        <v>849</v>
      </c>
      <c r="C97" s="41">
        <v>5000000</v>
      </c>
      <c r="D97" s="41">
        <v>970000</v>
      </c>
      <c r="E97" s="41">
        <v>3000000</v>
      </c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+bw5/Pgvx5RUP7V3AVqt+mX7lJEDBnSSZppHHE9Iz1IjNLV2Wh4cDaMOHvZSFh8hSlj6PNpmvPqKmk3MXyYEw==" saltValue="WEDXaK1NCYGOVbQrNCj8V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9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/>
  <dimension ref="A1:F300"/>
  <sheetViews>
    <sheetView view="pageBreakPreview" zoomScale="80" zoomScaleNormal="130" zoomScaleSheetLayoutView="80" workbookViewId="0">
      <selection activeCell="A91" activeCellId="6" sqref="A44:XFD44 A50:XFD53 A56:XFD56 A65:XFD66 A72:XFD80 A84:XFD88 A91:XFD93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85" t="s">
        <v>143</v>
      </c>
      <c r="B1" s="85"/>
      <c r="C1" s="85"/>
      <c r="D1" s="85"/>
      <c r="E1" s="85"/>
    </row>
    <row r="2" spans="1:6" x14ac:dyDescent="0.25">
      <c r="A2" s="86" t="s">
        <v>820</v>
      </c>
      <c r="B2" s="86"/>
      <c r="C2" s="86"/>
      <c r="D2" s="86"/>
      <c r="E2" s="86"/>
    </row>
    <row r="3" spans="1:6" x14ac:dyDescent="0.25">
      <c r="A3" s="86" t="s">
        <v>754</v>
      </c>
      <c r="B3" s="86"/>
      <c r="C3" s="86"/>
      <c r="D3" s="86"/>
      <c r="E3" s="86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591</v>
      </c>
      <c r="E5" s="50" t="s">
        <v>592</v>
      </c>
      <c r="F5" s="50" t="s">
        <v>593</v>
      </c>
    </row>
    <row r="6" spans="1:6" s="1" customFormat="1" x14ac:dyDescent="0.25">
      <c r="A6" s="8" t="s">
        <v>602</v>
      </c>
      <c r="B6" s="4">
        <v>3</v>
      </c>
      <c r="C6" s="5" t="s">
        <v>113</v>
      </c>
      <c r="D6" s="11">
        <f>D7+D17+D43+D49+D55+D64+D71+D83+D90+D96</f>
        <v>711127333</v>
      </c>
      <c r="E6" s="11">
        <f>E7+E17+E43+E49+E55+E64+E71+E83+E90+E96</f>
        <v>447417059.60000002</v>
      </c>
      <c r="F6" s="11">
        <f>F7+F17+F43+F49+F55+F64+F71+F83+F90+F96</f>
        <v>490000000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340000000</v>
      </c>
      <c r="E7" s="11">
        <f t="shared" ref="E7:F7" si="0">SUM(E8:E16)</f>
        <v>220696994</v>
      </c>
      <c r="F7" s="11">
        <f t="shared" si="0"/>
        <v>250000000</v>
      </c>
    </row>
    <row r="8" spans="1:6" ht="30" x14ac:dyDescent="0.25">
      <c r="A8" s="42" t="s">
        <v>603</v>
      </c>
      <c r="B8" s="43">
        <v>32010101</v>
      </c>
      <c r="C8" s="44" t="s">
        <v>863</v>
      </c>
      <c r="D8" s="45">
        <v>340000000</v>
      </c>
      <c r="E8" s="45">
        <v>220696994</v>
      </c>
      <c r="F8" s="45">
        <v>50000000</v>
      </c>
    </row>
    <row r="9" spans="1:6" x14ac:dyDescent="0.25">
      <c r="A9" s="44"/>
      <c r="B9" s="43"/>
      <c r="C9" s="44" t="s">
        <v>864</v>
      </c>
      <c r="D9" s="45"/>
      <c r="E9" s="45"/>
      <c r="F9" s="45">
        <v>200000000</v>
      </c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SUM(D18:D42)</f>
        <v>371127333</v>
      </c>
      <c r="E17" s="11">
        <f>SUM(E18:E42)</f>
        <v>226720065.59999999</v>
      </c>
      <c r="F17" s="11">
        <f>SUM(F18:F42)</f>
        <v>240000000</v>
      </c>
    </row>
    <row r="18" spans="1:6" ht="30" x14ac:dyDescent="0.25">
      <c r="A18" s="42" t="s">
        <v>604</v>
      </c>
      <c r="B18" s="43">
        <v>32010202</v>
      </c>
      <c r="C18" s="44" t="s">
        <v>865</v>
      </c>
      <c r="D18" s="45">
        <v>78127333</v>
      </c>
      <c r="E18" s="45">
        <v>0</v>
      </c>
      <c r="F18" s="45">
        <v>0</v>
      </c>
    </row>
    <row r="19" spans="1:6" ht="30" x14ac:dyDescent="0.25">
      <c r="A19" s="42"/>
      <c r="B19" s="43"/>
      <c r="C19" s="44" t="s">
        <v>944</v>
      </c>
      <c r="D19" s="45">
        <v>13500000</v>
      </c>
      <c r="E19" s="45">
        <v>12894117.6</v>
      </c>
      <c r="F19" s="45"/>
    </row>
    <row r="20" spans="1:6" ht="30" x14ac:dyDescent="0.25">
      <c r="A20" s="42"/>
      <c r="B20" s="43">
        <v>32010202</v>
      </c>
      <c r="C20" s="44" t="s">
        <v>945</v>
      </c>
      <c r="D20" s="45"/>
      <c r="E20" s="45"/>
      <c r="F20" s="45">
        <v>5000000</v>
      </c>
    </row>
    <row r="21" spans="1:6" ht="30" x14ac:dyDescent="0.25">
      <c r="A21" s="42" t="s">
        <v>670</v>
      </c>
      <c r="B21" s="43">
        <v>32010202</v>
      </c>
      <c r="C21" s="44" t="s">
        <v>946</v>
      </c>
      <c r="D21" s="45"/>
      <c r="E21" s="45"/>
      <c r="F21" s="45">
        <v>5000000</v>
      </c>
    </row>
    <row r="22" spans="1:6" ht="75" x14ac:dyDescent="0.25">
      <c r="A22" s="42" t="s">
        <v>671</v>
      </c>
      <c r="B22" s="43">
        <v>32010202</v>
      </c>
      <c r="C22" s="44" t="s">
        <v>866</v>
      </c>
      <c r="D22" s="45">
        <v>53000000</v>
      </c>
      <c r="E22" s="45">
        <v>52696894.399999999</v>
      </c>
      <c r="F22" s="45">
        <v>0</v>
      </c>
    </row>
    <row r="23" spans="1:6" ht="30" x14ac:dyDescent="0.25">
      <c r="A23" s="42" t="s">
        <v>671</v>
      </c>
      <c r="B23" s="43">
        <v>32010202</v>
      </c>
      <c r="C23" s="44" t="s">
        <v>962</v>
      </c>
      <c r="D23" s="45"/>
      <c r="E23" s="45"/>
      <c r="F23" s="45">
        <v>10000000</v>
      </c>
    </row>
    <row r="24" spans="1:6" x14ac:dyDescent="0.25">
      <c r="A24" s="42" t="s">
        <v>671</v>
      </c>
      <c r="B24" s="43">
        <v>32010202</v>
      </c>
      <c r="C24" s="44" t="s">
        <v>963</v>
      </c>
      <c r="D24" s="45"/>
      <c r="E24" s="45"/>
      <c r="F24" s="45">
        <v>10000000</v>
      </c>
    </row>
    <row r="25" spans="1:6" ht="30" x14ac:dyDescent="0.25">
      <c r="A25" s="42" t="s">
        <v>671</v>
      </c>
      <c r="B25" s="43">
        <v>32010202</v>
      </c>
      <c r="C25" s="44" t="s">
        <v>965</v>
      </c>
      <c r="D25" s="45"/>
      <c r="E25" s="45"/>
      <c r="F25" s="45">
        <v>10000000</v>
      </c>
    </row>
    <row r="26" spans="1:6" ht="45" x14ac:dyDescent="0.25">
      <c r="A26" s="42" t="s">
        <v>671</v>
      </c>
      <c r="B26" s="43">
        <v>32010202</v>
      </c>
      <c r="C26" s="44" t="s">
        <v>964</v>
      </c>
      <c r="D26" s="45"/>
      <c r="E26" s="45"/>
      <c r="F26" s="45">
        <v>10000000</v>
      </c>
    </row>
    <row r="27" spans="1:6" x14ac:dyDescent="0.25">
      <c r="A27" s="42" t="s">
        <v>671</v>
      </c>
      <c r="B27" s="43">
        <v>32010202</v>
      </c>
      <c r="C27" s="44" t="s">
        <v>966</v>
      </c>
      <c r="D27" s="45"/>
      <c r="E27" s="45"/>
      <c r="F27" s="45">
        <v>10000000</v>
      </c>
    </row>
    <row r="28" spans="1:6" ht="30" x14ac:dyDescent="0.25">
      <c r="A28" s="42"/>
      <c r="B28" s="43">
        <v>32010202</v>
      </c>
      <c r="C28" s="44" t="s">
        <v>967</v>
      </c>
      <c r="D28" s="45">
        <v>90000000</v>
      </c>
      <c r="E28" s="45">
        <v>89117199.400000006</v>
      </c>
      <c r="F28" s="45">
        <v>0</v>
      </c>
    </row>
    <row r="29" spans="1:6" ht="30" x14ac:dyDescent="0.25">
      <c r="A29" s="42" t="s">
        <v>672</v>
      </c>
      <c r="B29" s="43">
        <v>32010202</v>
      </c>
      <c r="C29" s="44" t="s">
        <v>968</v>
      </c>
      <c r="D29" s="45"/>
      <c r="E29" s="45"/>
      <c r="F29" s="45">
        <v>20000000</v>
      </c>
    </row>
    <row r="30" spans="1:6" ht="30" x14ac:dyDescent="0.25">
      <c r="A30" s="42" t="s">
        <v>673</v>
      </c>
      <c r="B30" s="43">
        <v>32010202</v>
      </c>
      <c r="C30" s="44" t="s">
        <v>969</v>
      </c>
      <c r="D30" s="45">
        <v>28500000</v>
      </c>
      <c r="E30" s="45">
        <v>5500000</v>
      </c>
      <c r="F30" s="45">
        <v>0</v>
      </c>
    </row>
    <row r="31" spans="1:6" ht="30" x14ac:dyDescent="0.25">
      <c r="A31" s="42" t="s">
        <v>673</v>
      </c>
      <c r="B31" s="43">
        <v>32010202</v>
      </c>
      <c r="C31" s="44" t="s">
        <v>970</v>
      </c>
      <c r="D31" s="45"/>
      <c r="E31" s="45"/>
      <c r="F31" s="45">
        <v>10000000</v>
      </c>
    </row>
    <row r="32" spans="1:6" ht="30" x14ac:dyDescent="0.25">
      <c r="A32" s="42" t="s">
        <v>673</v>
      </c>
      <c r="B32" s="43">
        <v>32010202</v>
      </c>
      <c r="C32" s="44" t="s">
        <v>971</v>
      </c>
      <c r="D32" s="45"/>
      <c r="E32" s="45"/>
      <c r="F32" s="45">
        <v>10000000</v>
      </c>
    </row>
    <row r="33" spans="1:6" ht="30" x14ac:dyDescent="0.25">
      <c r="A33" s="42" t="s">
        <v>674</v>
      </c>
      <c r="B33" s="43">
        <v>32010202</v>
      </c>
      <c r="C33" s="44" t="s">
        <v>972</v>
      </c>
      <c r="D33" s="45">
        <v>76000000</v>
      </c>
      <c r="E33" s="45">
        <v>35814959.799999997</v>
      </c>
      <c r="F33" s="45">
        <v>0</v>
      </c>
    </row>
    <row r="34" spans="1:6" ht="30" x14ac:dyDescent="0.25">
      <c r="A34" s="42" t="s">
        <v>674</v>
      </c>
      <c r="B34" s="43">
        <v>32010202</v>
      </c>
      <c r="C34" s="44" t="s">
        <v>973</v>
      </c>
      <c r="D34" s="45"/>
      <c r="E34" s="45">
        <v>0</v>
      </c>
      <c r="F34" s="45">
        <v>30000000</v>
      </c>
    </row>
    <row r="35" spans="1:6" ht="60" x14ac:dyDescent="0.25">
      <c r="A35" s="42" t="s">
        <v>675</v>
      </c>
      <c r="B35" s="43">
        <v>32010202</v>
      </c>
      <c r="C35" s="44" t="s">
        <v>867</v>
      </c>
      <c r="D35" s="45">
        <v>32000000</v>
      </c>
      <c r="E35" s="45">
        <v>30696894.399999999</v>
      </c>
      <c r="F35" s="45">
        <v>0</v>
      </c>
    </row>
    <row r="36" spans="1:6" ht="45" x14ac:dyDescent="0.25">
      <c r="A36" s="42" t="s">
        <v>675</v>
      </c>
      <c r="B36" s="43">
        <v>32010202</v>
      </c>
      <c r="C36" s="44" t="s">
        <v>976</v>
      </c>
      <c r="D36" s="45"/>
      <c r="E36" s="45"/>
      <c r="F36" s="45">
        <v>30000000</v>
      </c>
    </row>
    <row r="37" spans="1:6" ht="30" x14ac:dyDescent="0.25">
      <c r="A37" s="42" t="s">
        <v>675</v>
      </c>
      <c r="B37" s="43">
        <v>32010202</v>
      </c>
      <c r="C37" s="44" t="s">
        <v>974</v>
      </c>
      <c r="D37" s="45"/>
      <c r="E37" s="45"/>
      <c r="F37" s="45">
        <v>20000000</v>
      </c>
    </row>
    <row r="38" spans="1:6" ht="30" x14ac:dyDescent="0.25">
      <c r="A38" s="42" t="s">
        <v>675</v>
      </c>
      <c r="B38" s="43">
        <v>32010202</v>
      </c>
      <c r="C38" s="44" t="s">
        <v>977</v>
      </c>
      <c r="D38" s="45"/>
      <c r="E38" s="45"/>
      <c r="F38" s="45">
        <v>30000000</v>
      </c>
    </row>
    <row r="39" spans="1:6" hidden="1" x14ac:dyDescent="0.25">
      <c r="A39" s="42"/>
      <c r="B39" s="43"/>
      <c r="C39" s="44"/>
      <c r="D39" s="45"/>
      <c r="E39" s="45"/>
      <c r="F39" s="45"/>
    </row>
    <row r="40" spans="1:6" ht="30" x14ac:dyDescent="0.25">
      <c r="A40" s="42" t="s">
        <v>676</v>
      </c>
      <c r="B40" s="43">
        <v>32010202</v>
      </c>
      <c r="C40" s="44" t="s">
        <v>868</v>
      </c>
      <c r="D40" s="45">
        <v>0</v>
      </c>
      <c r="E40" s="45">
        <v>0</v>
      </c>
      <c r="F40" s="45">
        <v>30000000</v>
      </c>
    </row>
    <row r="41" spans="1:6" hidden="1" x14ac:dyDescent="0.25">
      <c r="A41" s="46"/>
      <c r="B41" s="47"/>
      <c r="C41" s="46"/>
      <c r="D41" s="45"/>
      <c r="E41" s="45"/>
      <c r="F41" s="45"/>
    </row>
    <row r="42" spans="1:6" hidden="1" x14ac:dyDescent="0.25">
      <c r="A42" s="46"/>
      <c r="B42" s="47"/>
      <c r="C42" s="46"/>
      <c r="D42" s="45"/>
      <c r="E42" s="45"/>
      <c r="F42" s="45"/>
    </row>
    <row r="43" spans="1:6" s="1" customFormat="1" x14ac:dyDescent="0.25">
      <c r="A43" s="5"/>
      <c r="B43" s="4">
        <v>320103</v>
      </c>
      <c r="C43" s="5" t="s">
        <v>118</v>
      </c>
      <c r="D43" s="11">
        <f>SUM(D44:D48)</f>
        <v>0</v>
      </c>
      <c r="E43" s="11">
        <f t="shared" ref="E43:F43" si="1">SUM(E44:E48)</f>
        <v>0</v>
      </c>
      <c r="F43" s="11">
        <f t="shared" si="1"/>
        <v>0</v>
      </c>
    </row>
    <row r="44" spans="1:6" hidden="1" x14ac:dyDescent="0.25">
      <c r="A44" s="42" t="s">
        <v>670</v>
      </c>
      <c r="B44" s="43">
        <v>32010301</v>
      </c>
      <c r="C44" s="44" t="s">
        <v>119</v>
      </c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s="1" customFormat="1" x14ac:dyDescent="0.25">
      <c r="A49" s="5"/>
      <c r="B49" s="4">
        <v>32010400</v>
      </c>
      <c r="C49" s="5" t="s">
        <v>120</v>
      </c>
      <c r="D49" s="11">
        <f>SUM(D50:D54)</f>
        <v>0</v>
      </c>
      <c r="E49" s="11">
        <f t="shared" ref="E49:F49" si="2">SUM(E50:E54)</f>
        <v>0</v>
      </c>
      <c r="F49" s="11">
        <f t="shared" si="2"/>
        <v>0</v>
      </c>
    </row>
    <row r="50" spans="1:6" hidden="1" x14ac:dyDescent="0.25">
      <c r="A50" s="42" t="s">
        <v>671</v>
      </c>
      <c r="B50" s="43">
        <v>32010405</v>
      </c>
      <c r="C50" s="44" t="s">
        <v>121</v>
      </c>
      <c r="D50" s="45"/>
      <c r="E50" s="45"/>
      <c r="F50" s="45"/>
    </row>
    <row r="51" spans="1:6" hidden="1" x14ac:dyDescent="0.25">
      <c r="A51" s="42" t="s">
        <v>672</v>
      </c>
      <c r="B51" s="43">
        <v>32010406</v>
      </c>
      <c r="C51" s="44" t="s">
        <v>122</v>
      </c>
      <c r="D51" s="45"/>
      <c r="E51" s="45"/>
      <c r="F51" s="45"/>
    </row>
    <row r="52" spans="1:6" hidden="1" x14ac:dyDescent="0.25">
      <c r="A52" s="42" t="s">
        <v>673</v>
      </c>
      <c r="B52" s="43">
        <v>32010407</v>
      </c>
      <c r="C52" s="44" t="s">
        <v>123</v>
      </c>
      <c r="D52" s="45"/>
      <c r="E52" s="45"/>
      <c r="F52" s="45"/>
    </row>
    <row r="53" spans="1:6" hidden="1" x14ac:dyDescent="0.25">
      <c r="A53" s="42" t="s">
        <v>674</v>
      </c>
      <c r="B53" s="43">
        <v>32010408</v>
      </c>
      <c r="C53" s="44" t="s">
        <v>124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s="1" customFormat="1" x14ac:dyDescent="0.25">
      <c r="A55" s="5"/>
      <c r="B55" s="4">
        <v>320105</v>
      </c>
      <c r="C55" s="5" t="s">
        <v>125</v>
      </c>
      <c r="D55" s="11">
        <f>SUM(D56:D63)</f>
        <v>0</v>
      </c>
      <c r="E55" s="11">
        <f t="shared" ref="E55:F55" si="3">SUM(E56:E63)</f>
        <v>0</v>
      </c>
      <c r="F55" s="11">
        <f t="shared" si="3"/>
        <v>0</v>
      </c>
    </row>
    <row r="56" spans="1:6" hidden="1" x14ac:dyDescent="0.25">
      <c r="A56" s="42" t="s">
        <v>675</v>
      </c>
      <c r="B56" s="43">
        <v>32010501</v>
      </c>
      <c r="C56" s="44" t="s">
        <v>126</v>
      </c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6"/>
      <c r="B61" s="47"/>
      <c r="C61" s="46"/>
      <c r="D61" s="45"/>
      <c r="E61" s="45"/>
      <c r="F61" s="45"/>
    </row>
    <row r="62" spans="1:6" hidden="1" x14ac:dyDescent="0.25">
      <c r="A62" s="46"/>
      <c r="B62" s="47"/>
      <c r="C62" s="46"/>
      <c r="D62" s="45"/>
      <c r="E62" s="45"/>
      <c r="F62" s="45"/>
    </row>
    <row r="63" spans="1:6" hidden="1" x14ac:dyDescent="0.25">
      <c r="A63" s="46"/>
      <c r="B63" s="47"/>
      <c r="C63" s="46"/>
      <c r="D63" s="45"/>
      <c r="E63" s="45"/>
      <c r="F63" s="45"/>
    </row>
    <row r="64" spans="1:6" s="1" customFormat="1" x14ac:dyDescent="0.25">
      <c r="A64" s="5"/>
      <c r="B64" s="4">
        <v>320106</v>
      </c>
      <c r="C64" s="5" t="s">
        <v>127</v>
      </c>
      <c r="D64" s="11">
        <f>SUM(D65:D70)</f>
        <v>0</v>
      </c>
      <c r="E64" s="11">
        <f t="shared" ref="E64:F64" si="4">SUM(E65:E70)</f>
        <v>0</v>
      </c>
      <c r="F64" s="11">
        <f t="shared" si="4"/>
        <v>0</v>
      </c>
    </row>
    <row r="65" spans="1:6" hidden="1" x14ac:dyDescent="0.25">
      <c r="A65" s="42" t="s">
        <v>676</v>
      </c>
      <c r="B65" s="43">
        <v>32010601</v>
      </c>
      <c r="C65" s="44" t="s">
        <v>128</v>
      </c>
      <c r="D65" s="45"/>
      <c r="E65" s="45"/>
      <c r="F65" s="45"/>
    </row>
    <row r="66" spans="1:6" hidden="1" x14ac:dyDescent="0.25">
      <c r="A66" s="42" t="s">
        <v>677</v>
      </c>
      <c r="B66" s="43">
        <v>32010602</v>
      </c>
      <c r="C66" s="44" t="s">
        <v>129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s="1" customFormat="1" x14ac:dyDescent="0.25">
      <c r="A71" s="5"/>
      <c r="B71" s="4">
        <v>320109</v>
      </c>
      <c r="C71" s="5" t="s">
        <v>130</v>
      </c>
      <c r="D71" s="11">
        <f>SUM(D72:D82)</f>
        <v>0</v>
      </c>
      <c r="E71" s="11">
        <f t="shared" ref="E71:F71" si="5">SUM(E72:E82)</f>
        <v>0</v>
      </c>
      <c r="F71" s="11">
        <f t="shared" si="5"/>
        <v>0</v>
      </c>
    </row>
    <row r="72" spans="1:6" hidden="1" x14ac:dyDescent="0.25">
      <c r="A72" s="42" t="s">
        <v>678</v>
      </c>
      <c r="B72" s="43">
        <v>32010903</v>
      </c>
      <c r="C72" s="44" t="s">
        <v>131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 t="s">
        <v>679</v>
      </c>
      <c r="B74" s="43">
        <v>32010904</v>
      </c>
      <c r="C74" s="44" t="s">
        <v>132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2" t="s">
        <v>680</v>
      </c>
      <c r="B76" s="43">
        <v>32010935</v>
      </c>
      <c r="C76" s="44" t="s">
        <v>133</v>
      </c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idden="1" x14ac:dyDescent="0.25">
      <c r="A80" s="42" t="s">
        <v>681</v>
      </c>
      <c r="B80" s="43">
        <v>32010936</v>
      </c>
      <c r="C80" s="44" t="s">
        <v>134</v>
      </c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s="1" customFormat="1" x14ac:dyDescent="0.25">
      <c r="A83" s="5"/>
      <c r="B83" s="4">
        <v>320201</v>
      </c>
      <c r="C83" s="5" t="s">
        <v>146</v>
      </c>
      <c r="D83" s="11">
        <f>SUM(D84:D89)</f>
        <v>0</v>
      </c>
      <c r="E83" s="11">
        <f t="shared" ref="E83:F83" si="6">SUM(E84:E89)</f>
        <v>0</v>
      </c>
      <c r="F83" s="11">
        <f t="shared" si="6"/>
        <v>0</v>
      </c>
    </row>
    <row r="84" spans="1:6" hidden="1" x14ac:dyDescent="0.25">
      <c r="A84" s="42" t="s">
        <v>682</v>
      </c>
      <c r="B84" s="43">
        <v>32020101</v>
      </c>
      <c r="C84" s="44" t="s">
        <v>135</v>
      </c>
      <c r="D84" s="45"/>
      <c r="E84" s="45"/>
      <c r="F84" s="45"/>
    </row>
    <row r="85" spans="1:6" hidden="1" x14ac:dyDescent="0.25">
      <c r="A85" s="44"/>
      <c r="B85" s="43"/>
      <c r="C85" s="44"/>
      <c r="D85" s="45"/>
      <c r="E85" s="45"/>
      <c r="F85" s="45"/>
    </row>
    <row r="86" spans="1:6" hidden="1" x14ac:dyDescent="0.25">
      <c r="A86" s="42" t="s">
        <v>683</v>
      </c>
      <c r="B86" s="43">
        <v>32020102</v>
      </c>
      <c r="C86" s="44" t="s">
        <v>136</v>
      </c>
      <c r="D86" s="45"/>
      <c r="E86" s="45"/>
      <c r="F86" s="45"/>
    </row>
    <row r="87" spans="1:6" hidden="1" x14ac:dyDescent="0.25">
      <c r="A87" s="44"/>
      <c r="B87" s="43"/>
      <c r="C87" s="44"/>
      <c r="D87" s="45"/>
      <c r="E87" s="45"/>
      <c r="F87" s="45"/>
    </row>
    <row r="88" spans="1:6" hidden="1" x14ac:dyDescent="0.25">
      <c r="A88" s="42" t="s">
        <v>684</v>
      </c>
      <c r="B88" s="43">
        <v>32020104</v>
      </c>
      <c r="C88" s="44" t="s">
        <v>137</v>
      </c>
      <c r="D88" s="45"/>
      <c r="E88" s="45"/>
      <c r="F88" s="45"/>
    </row>
    <row r="89" spans="1:6" hidden="1" x14ac:dyDescent="0.25">
      <c r="A89" s="44"/>
      <c r="B89" s="43"/>
      <c r="C89" s="44"/>
      <c r="D89" s="45"/>
      <c r="E89" s="45"/>
      <c r="F89" s="45"/>
    </row>
    <row r="90" spans="1:6" s="1" customFormat="1" x14ac:dyDescent="0.25">
      <c r="A90" s="5"/>
      <c r="B90" s="4">
        <v>320301</v>
      </c>
      <c r="C90" s="5" t="s">
        <v>138</v>
      </c>
      <c r="D90" s="11">
        <f>SUM(D91:D95)</f>
        <v>0</v>
      </c>
      <c r="E90" s="11">
        <f t="shared" ref="E90:F90" si="7">SUM(E91:E95)</f>
        <v>0</v>
      </c>
      <c r="F90" s="11">
        <f t="shared" si="7"/>
        <v>0</v>
      </c>
    </row>
    <row r="91" spans="1:6" hidden="1" x14ac:dyDescent="0.25">
      <c r="A91" s="42" t="s">
        <v>685</v>
      </c>
      <c r="B91" s="43">
        <v>32030101</v>
      </c>
      <c r="C91" s="44" t="s">
        <v>139</v>
      </c>
      <c r="D91" s="45"/>
      <c r="E91" s="45"/>
      <c r="F91" s="45"/>
    </row>
    <row r="92" spans="1:6" hidden="1" x14ac:dyDescent="0.25">
      <c r="A92" s="42" t="s">
        <v>686</v>
      </c>
      <c r="B92" s="43">
        <v>32030109</v>
      </c>
      <c r="C92" s="44" t="s">
        <v>140</v>
      </c>
      <c r="D92" s="45"/>
      <c r="E92" s="45"/>
      <c r="F92" s="45"/>
    </row>
    <row r="93" spans="1:6" hidden="1" x14ac:dyDescent="0.25">
      <c r="A93" s="42" t="s">
        <v>687</v>
      </c>
      <c r="B93" s="43">
        <v>32030110</v>
      </c>
      <c r="C93" s="44" t="s">
        <v>141</v>
      </c>
      <c r="D93" s="45"/>
      <c r="E93" s="45"/>
      <c r="F93" s="45"/>
    </row>
    <row r="94" spans="1:6" hidden="1" x14ac:dyDescent="0.25">
      <c r="A94" s="46"/>
      <c r="B94" s="47"/>
      <c r="C94" s="46"/>
      <c r="D94" s="45"/>
      <c r="E94" s="45"/>
      <c r="F94" s="45"/>
    </row>
    <row r="95" spans="1:6" hidden="1" x14ac:dyDescent="0.25">
      <c r="A95" s="46"/>
      <c r="B95" s="47"/>
      <c r="C95" s="46"/>
      <c r="D95" s="45"/>
      <c r="E95" s="45"/>
      <c r="F95" s="45"/>
    </row>
    <row r="96" spans="1:6" s="1" customFormat="1" x14ac:dyDescent="0.25">
      <c r="A96" s="5"/>
      <c r="B96" s="4">
        <v>32011000</v>
      </c>
      <c r="C96" s="5" t="s">
        <v>142</v>
      </c>
      <c r="D96" s="11">
        <f>SUM(D97:D98)</f>
        <v>0</v>
      </c>
      <c r="E96" s="11">
        <f t="shared" ref="E96:F96" si="8">SUM(E97:E98)</f>
        <v>0</v>
      </c>
      <c r="F96" s="11">
        <f t="shared" si="8"/>
        <v>0</v>
      </c>
    </row>
    <row r="97" spans="1:6" hidden="1" x14ac:dyDescent="0.25">
      <c r="A97" s="42" t="s">
        <v>688</v>
      </c>
      <c r="B97" s="46"/>
      <c r="C97" s="46"/>
      <c r="D97" s="45"/>
      <c r="E97" s="45"/>
      <c r="F97" s="45"/>
    </row>
    <row r="98" spans="1:6" hidden="1" x14ac:dyDescent="0.25">
      <c r="A98" s="46"/>
      <c r="B98" s="46"/>
      <c r="C98" s="46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rvzYwHeTRxE2on4i0ayuTVAval/bkMa8XWt3HpkX/2JPzX20SMU+2bsOoGv65kN0O2LVCbfVQKT/CIlqjUNwA==" saltValue="f12wjOlM4hxVXjnwVLoor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/>
  <dimension ref="A2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85" t="s">
        <v>523</v>
      </c>
      <c r="B2" s="85"/>
      <c r="C2" s="85"/>
      <c r="D2" s="85"/>
      <c r="E2" s="85"/>
    </row>
    <row r="3" spans="1:5" ht="26.4" customHeight="1" x14ac:dyDescent="0.25">
      <c r="A3" s="87" t="s">
        <v>821</v>
      </c>
      <c r="B3" s="87"/>
      <c r="C3" s="87"/>
      <c r="D3" s="87"/>
      <c r="E3" s="87"/>
    </row>
    <row r="4" spans="1:5" x14ac:dyDescent="0.25">
      <c r="A4" s="86" t="s">
        <v>755</v>
      </c>
      <c r="B4" s="86"/>
      <c r="C4" s="86"/>
      <c r="D4" s="86"/>
      <c r="E4" s="86"/>
    </row>
    <row r="6" spans="1:5" ht="44.4" customHeight="1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3">
        <v>21</v>
      </c>
      <c r="B7" s="3" t="s">
        <v>4</v>
      </c>
      <c r="C7" s="12">
        <f>C8+C14+C21</f>
        <v>1644967165.8599999</v>
      </c>
      <c r="D7" s="12">
        <f t="shared" ref="D7:E7" si="0">D8+D14+D21</f>
        <v>1628081572.28</v>
      </c>
      <c r="E7" s="12">
        <f t="shared" si="0"/>
        <v>1296807837.72</v>
      </c>
    </row>
    <row r="8" spans="1:5" s="1" customFormat="1" x14ac:dyDescent="0.25">
      <c r="A8" s="3">
        <v>2101</v>
      </c>
      <c r="B8" s="3" t="s">
        <v>5</v>
      </c>
      <c r="C8" s="12">
        <f>C9</f>
        <v>1622967165.8599999</v>
      </c>
      <c r="D8" s="12">
        <f t="shared" ref="D8:E8" si="1">D9</f>
        <v>1606586572.28</v>
      </c>
      <c r="E8" s="12">
        <f t="shared" si="1"/>
        <v>1284807837.72</v>
      </c>
    </row>
    <row r="9" spans="1:5" s="1" customFormat="1" x14ac:dyDescent="0.25">
      <c r="A9" s="3">
        <v>210101</v>
      </c>
      <c r="B9" s="3" t="s">
        <v>6</v>
      </c>
      <c r="C9" s="12">
        <f>SUM(C10:C13)</f>
        <v>1622967165.8599999</v>
      </c>
      <c r="D9" s="12">
        <f t="shared" ref="D9:E9" si="2">SUM(D10:D13)</f>
        <v>1606586572.28</v>
      </c>
      <c r="E9" s="12">
        <f t="shared" si="2"/>
        <v>1284807837.72</v>
      </c>
    </row>
    <row r="10" spans="1:5" x14ac:dyDescent="0.25">
      <c r="A10" s="59">
        <v>21010101</v>
      </c>
      <c r="B10" s="48" t="s">
        <v>789</v>
      </c>
      <c r="C10" s="41">
        <v>83379369.579999998</v>
      </c>
      <c r="D10" s="41">
        <v>66998776</v>
      </c>
      <c r="E10" s="41">
        <v>68181179.689999998</v>
      </c>
    </row>
    <row r="11" spans="1:5" x14ac:dyDescent="0.25">
      <c r="A11" s="59">
        <v>21010101</v>
      </c>
      <c r="B11" s="48" t="s">
        <v>790</v>
      </c>
      <c r="C11" s="41">
        <v>1539587796.28</v>
      </c>
      <c r="D11" s="41">
        <v>1539587796.28</v>
      </c>
      <c r="E11" s="41">
        <v>1216626658.03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22000000</v>
      </c>
      <c r="D14" s="12">
        <f t="shared" ref="D14:E14" si="3">D15+D19</f>
        <v>21495000</v>
      </c>
      <c r="E14" s="12">
        <f t="shared" si="3"/>
        <v>12000000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22000000</v>
      </c>
      <c r="D15" s="12">
        <f t="shared" ref="D15:E15" si="4">SUM(D16:D18)</f>
        <v>21495000</v>
      </c>
      <c r="E15" s="12">
        <f t="shared" si="4"/>
        <v>12000000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x14ac:dyDescent="0.25">
      <c r="A18" s="59">
        <v>21020109</v>
      </c>
      <c r="B18" s="48" t="s">
        <v>13</v>
      </c>
      <c r="C18" s="41">
        <v>22000000</v>
      </c>
      <c r="D18" s="41">
        <v>21495000</v>
      </c>
      <c r="E18" s="41">
        <v>12000000</v>
      </c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y6gHqMzkQy8fxfV/vyhrqAnEggEtdA01vOnMx7exMaU+2JrxHOel/bBXcAIcl7Xlia0R0e7QHrfVNr3cA4CJQ==" saltValue="GInVJIYmyvOkKOr9BcqG4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>
    <pageSetUpPr fitToPage="1"/>
  </sheetPr>
  <dimension ref="A3:E300"/>
  <sheetViews>
    <sheetView view="pageBreakPreview" topLeftCell="A7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85" t="s">
        <v>524</v>
      </c>
      <c r="B3" s="85"/>
      <c r="C3" s="85"/>
      <c r="D3" s="85"/>
      <c r="E3" s="85"/>
    </row>
    <row r="4" spans="1:5" ht="28.95" customHeight="1" x14ac:dyDescent="0.25">
      <c r="A4" s="87" t="s">
        <v>822</v>
      </c>
      <c r="B4" s="87"/>
      <c r="C4" s="87"/>
      <c r="D4" s="87"/>
      <c r="E4" s="87"/>
    </row>
    <row r="5" spans="1:5" x14ac:dyDescent="0.25">
      <c r="A5" s="86" t="s">
        <v>755</v>
      </c>
      <c r="B5" s="86"/>
      <c r="C5" s="86"/>
      <c r="D5" s="86"/>
      <c r="E5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4">
        <v>2</v>
      </c>
      <c r="B7" s="5" t="s">
        <v>20</v>
      </c>
      <c r="C7" s="12">
        <f>C8+C84+C88+C93</f>
        <v>308000000</v>
      </c>
      <c r="D7" s="12">
        <f t="shared" ref="D7:E7" si="0">D8+D84+D88+D93</f>
        <v>115038677.94</v>
      </c>
      <c r="E7" s="12">
        <f t="shared" si="0"/>
        <v>442500000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32000000</v>
      </c>
      <c r="D8" s="12">
        <f t="shared" ref="D8:E8" si="1">D9+D14+D22+D36+D45+D48+D54+D63+D67+D70</f>
        <v>15389700</v>
      </c>
      <c r="E8" s="12">
        <f t="shared" si="1"/>
        <v>19500000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756000</v>
      </c>
      <c r="E9" s="12">
        <f t="shared" si="2"/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756000</v>
      </c>
      <c r="E11" s="4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5000000</v>
      </c>
      <c r="D22" s="12">
        <f t="shared" ref="D22:E22" si="3">SUM(D23:D35)</f>
        <v>800000</v>
      </c>
      <c r="E22" s="12">
        <f t="shared" si="3"/>
        <v>1500000</v>
      </c>
    </row>
    <row r="23" spans="1:5" x14ac:dyDescent="0.25">
      <c r="A23" s="43">
        <v>22020301</v>
      </c>
      <c r="B23" s="44" t="s">
        <v>36</v>
      </c>
      <c r="C23" s="41">
        <v>5000000</v>
      </c>
      <c r="D23" s="41">
        <v>800000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1244000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41">
        <v>3000000</v>
      </c>
      <c r="D37" s="41">
        <v>704000</v>
      </c>
      <c r="E37" s="41">
        <v>500000</v>
      </c>
    </row>
    <row r="38" spans="1:5" x14ac:dyDescent="0.25">
      <c r="A38" s="43">
        <v>22020402</v>
      </c>
      <c r="B38" s="44" t="s">
        <v>51</v>
      </c>
      <c r="C38" s="41">
        <v>4000000</v>
      </c>
      <c r="D38" s="41">
        <v>540000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17000000</v>
      </c>
      <c r="D70" s="12">
        <f t="shared" ref="D70:E70" si="10">SUM(D71:D83)</f>
        <v>12589700</v>
      </c>
      <c r="E70" s="12">
        <f t="shared" si="10"/>
        <v>15500000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690000</v>
      </c>
      <c r="E71" s="41">
        <v>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12000000</v>
      </c>
      <c r="D76" s="41">
        <v>11899700</v>
      </c>
      <c r="E76" s="41">
        <v>15000000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1000000</v>
      </c>
      <c r="D84" s="12">
        <f t="shared" ref="D84:E84" si="11">D85</f>
        <v>0</v>
      </c>
      <c r="E84" s="12">
        <f t="shared" si="11"/>
        <v>120000000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1000000</v>
      </c>
      <c r="D85" s="12">
        <f>SUM(D86:D87)</f>
        <v>0</v>
      </c>
      <c r="E85" s="12">
        <f>SUM(E86:E87)</f>
        <v>120000000</v>
      </c>
    </row>
    <row r="86" spans="1:5" x14ac:dyDescent="0.25">
      <c r="A86" s="43">
        <v>22040105</v>
      </c>
      <c r="B86" s="44" t="s">
        <v>99</v>
      </c>
      <c r="C86" s="41"/>
      <c r="D86" s="41"/>
      <c r="E86" s="41">
        <v>20000000</v>
      </c>
    </row>
    <row r="87" spans="1:5" x14ac:dyDescent="0.25">
      <c r="A87" s="43">
        <v>22040109</v>
      </c>
      <c r="B87" s="44" t="s">
        <v>100</v>
      </c>
      <c r="C87" s="41">
        <v>1000000</v>
      </c>
      <c r="D87" s="41">
        <v>0</v>
      </c>
      <c r="E87" s="41">
        <v>100000000</v>
      </c>
    </row>
    <row r="88" spans="1:5" s="1" customFormat="1" x14ac:dyDescent="0.25">
      <c r="A88" s="4">
        <v>2205</v>
      </c>
      <c r="B88" s="5" t="s">
        <v>101</v>
      </c>
      <c r="C88" s="12">
        <f>C89</f>
        <v>5000000</v>
      </c>
      <c r="D88" s="12">
        <f t="shared" ref="D88:E88" si="12">D89</f>
        <v>4350000</v>
      </c>
      <c r="E88" s="12">
        <f t="shared" si="12"/>
        <v>50000000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5000000</v>
      </c>
      <c r="D89" s="12">
        <f t="shared" ref="D89:E89" si="13">SUM(D90:D92)</f>
        <v>4350000</v>
      </c>
      <c r="E89" s="12">
        <f t="shared" si="13"/>
        <v>50000000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x14ac:dyDescent="0.25">
      <c r="A91" s="43">
        <v>22050108</v>
      </c>
      <c r="B91" s="44" t="s">
        <v>104</v>
      </c>
      <c r="C91" s="41">
        <v>5000000</v>
      </c>
      <c r="D91" s="41">
        <v>4350000</v>
      </c>
      <c r="E91" s="41">
        <v>50000000</v>
      </c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270000000</v>
      </c>
      <c r="D93" s="12">
        <f t="shared" ref="D93:E93" si="14">D94+D96</f>
        <v>95298977.939999998</v>
      </c>
      <c r="E93" s="12">
        <f t="shared" si="14"/>
        <v>253000000</v>
      </c>
    </row>
    <row r="94" spans="1:5" s="1" customFormat="1" x14ac:dyDescent="0.25">
      <c r="A94" s="4">
        <v>220603</v>
      </c>
      <c r="B94" s="5" t="s">
        <v>107</v>
      </c>
      <c r="C94" s="12">
        <f>C95</f>
        <v>270000000</v>
      </c>
      <c r="D94" s="12">
        <f t="shared" ref="D94:E94" si="15">D95</f>
        <v>95298977.939999998</v>
      </c>
      <c r="E94" s="12">
        <f t="shared" si="15"/>
        <v>250000000</v>
      </c>
    </row>
    <row r="95" spans="1:5" x14ac:dyDescent="0.25">
      <c r="A95" s="43">
        <v>22080101</v>
      </c>
      <c r="B95" s="44" t="s">
        <v>869</v>
      </c>
      <c r="C95" s="41">
        <v>270000000</v>
      </c>
      <c r="D95" s="41">
        <v>95298977.939999998</v>
      </c>
      <c r="E95" s="41">
        <v>250000000</v>
      </c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3000000</v>
      </c>
    </row>
    <row r="97" spans="1:5" x14ac:dyDescent="0.25">
      <c r="A97" s="48">
        <v>22080101</v>
      </c>
      <c r="B97" s="48" t="s">
        <v>839</v>
      </c>
      <c r="C97" s="41"/>
      <c r="D97" s="41"/>
      <c r="E97" s="41">
        <v>3000000</v>
      </c>
    </row>
    <row r="98" spans="1:5" hidden="1" x14ac:dyDescent="0.25">
      <c r="A98" s="48">
        <v>22080101</v>
      </c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x7TeGUeT4xtfTJHSghoviKXqHpdAv0/PCOK2nK9JVx5vZorOUxRW7VqVk5P7e9MXGaILk3hKRdBjYTDTWFd5Q==" saltValue="ghjJUFBeUrQVdwEi4/xBj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5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/>
  <dimension ref="A1:F300"/>
  <sheetViews>
    <sheetView view="pageBreakPreview" topLeftCell="A29" zoomScale="80" zoomScaleNormal="110" zoomScaleSheetLayoutView="80" workbookViewId="0">
      <selection activeCell="A100" activeCellId="6" sqref="A53:XFD53 A59:XFD62 A65:XFD65 A74:XFD75 A81:XFD89 A93:XFD97 A100:XFD102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85" t="s">
        <v>143</v>
      </c>
      <c r="B1" s="85"/>
      <c r="C1" s="85"/>
      <c r="D1" s="85"/>
      <c r="E1" s="85"/>
    </row>
    <row r="2" spans="1:6" x14ac:dyDescent="0.25">
      <c r="A2" s="86" t="s">
        <v>823</v>
      </c>
      <c r="B2" s="86"/>
      <c r="C2" s="86"/>
      <c r="D2" s="86"/>
      <c r="E2" s="86"/>
    </row>
    <row r="3" spans="1:6" x14ac:dyDescent="0.25">
      <c r="A3" s="86" t="s">
        <v>755</v>
      </c>
      <c r="B3" s="86"/>
      <c r="C3" s="86"/>
      <c r="D3" s="86"/>
      <c r="E3" s="86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591</v>
      </c>
      <c r="E5" s="50" t="s">
        <v>592</v>
      </c>
      <c r="F5" s="50" t="s">
        <v>593</v>
      </c>
    </row>
    <row r="6" spans="1:6" s="1" customFormat="1" x14ac:dyDescent="0.25">
      <c r="A6" s="8" t="s">
        <v>605</v>
      </c>
      <c r="B6" s="4">
        <v>3</v>
      </c>
      <c r="C6" s="5" t="s">
        <v>113</v>
      </c>
      <c r="D6" s="11">
        <f>D7+D41+D52+D58+D64+D73+D80+D92+D99+D105</f>
        <v>425000000</v>
      </c>
      <c r="E6" s="11">
        <f>E7+E41+E52+E58+E64+E73+E80+E92+E99+E105</f>
        <v>58259114.189999998</v>
      </c>
      <c r="F6" s="11">
        <f>F7+F41+F52+F58+F64+F73+F80+F92+F99+F105</f>
        <v>194000000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SUM(D8:D40)</f>
        <v>350000000</v>
      </c>
      <c r="E7" s="11">
        <f>SUM(E8:E40)</f>
        <v>48959114.189999998</v>
      </c>
      <c r="F7" s="11">
        <f>SUM(F8:F40)</f>
        <v>185000000</v>
      </c>
    </row>
    <row r="8" spans="1:6" ht="75" x14ac:dyDescent="0.25">
      <c r="A8" s="42" t="s">
        <v>606</v>
      </c>
      <c r="B8" s="43">
        <v>32010101</v>
      </c>
      <c r="C8" s="44" t="s">
        <v>947</v>
      </c>
      <c r="D8" s="45">
        <v>100000000</v>
      </c>
      <c r="E8" s="45">
        <v>21780201.210000001</v>
      </c>
      <c r="F8" s="45">
        <v>0</v>
      </c>
    </row>
    <row r="9" spans="1:6" ht="30" x14ac:dyDescent="0.25">
      <c r="A9" s="42" t="s">
        <v>606</v>
      </c>
      <c r="B9" s="43">
        <v>32010101</v>
      </c>
      <c r="C9" s="44" t="s">
        <v>898</v>
      </c>
      <c r="D9" s="45"/>
      <c r="E9" s="45"/>
      <c r="F9" s="45">
        <v>10000000</v>
      </c>
    </row>
    <row r="10" spans="1:6" ht="45" x14ac:dyDescent="0.25">
      <c r="A10" s="42"/>
      <c r="B10" s="43"/>
      <c r="C10" s="44" t="s">
        <v>899</v>
      </c>
      <c r="D10" s="45"/>
      <c r="E10" s="45"/>
      <c r="F10" s="45">
        <v>9000000</v>
      </c>
    </row>
    <row r="11" spans="1:6" ht="30" x14ac:dyDescent="0.25">
      <c r="A11" s="42"/>
      <c r="B11" s="43"/>
      <c r="C11" s="44" t="s">
        <v>900</v>
      </c>
      <c r="D11" s="45"/>
      <c r="E11" s="45"/>
      <c r="F11" s="45">
        <v>9000000</v>
      </c>
    </row>
    <row r="12" spans="1:6" ht="30" x14ac:dyDescent="0.25">
      <c r="A12" s="42"/>
      <c r="B12" s="43"/>
      <c r="C12" s="44" t="s">
        <v>901</v>
      </c>
      <c r="D12" s="45"/>
      <c r="E12" s="45"/>
      <c r="F12" s="45">
        <v>8000000</v>
      </c>
    </row>
    <row r="13" spans="1:6" ht="30" x14ac:dyDescent="0.25">
      <c r="A13" s="42"/>
      <c r="B13" s="43"/>
      <c r="C13" s="44" t="s">
        <v>902</v>
      </c>
      <c r="D13" s="45"/>
      <c r="E13" s="45"/>
      <c r="F13" s="45">
        <v>8000000</v>
      </c>
    </row>
    <row r="14" spans="1:6" ht="45" x14ac:dyDescent="0.25">
      <c r="A14" s="42"/>
      <c r="B14" s="43"/>
      <c r="C14" s="44" t="s">
        <v>903</v>
      </c>
      <c r="D14" s="45"/>
      <c r="E14" s="45"/>
      <c r="F14" s="45">
        <v>8000000</v>
      </c>
    </row>
    <row r="15" spans="1:6" ht="30" x14ac:dyDescent="0.25">
      <c r="A15" s="42"/>
      <c r="B15" s="43"/>
      <c r="C15" s="44" t="s">
        <v>904</v>
      </c>
      <c r="D15" s="45"/>
      <c r="E15" s="45"/>
      <c r="F15" s="45">
        <v>8000000</v>
      </c>
    </row>
    <row r="16" spans="1:6" ht="45" x14ac:dyDescent="0.25">
      <c r="A16" s="44" t="s">
        <v>607</v>
      </c>
      <c r="B16" s="43">
        <v>32010101</v>
      </c>
      <c r="C16" s="44" t="s">
        <v>978</v>
      </c>
      <c r="D16" s="45">
        <v>80000000</v>
      </c>
      <c r="E16" s="45"/>
      <c r="F16" s="45"/>
    </row>
    <row r="17" spans="1:6" x14ac:dyDescent="0.25">
      <c r="A17" s="44" t="s">
        <v>607</v>
      </c>
      <c r="B17" s="43">
        <v>32010101</v>
      </c>
      <c r="C17" s="44" t="s">
        <v>905</v>
      </c>
      <c r="D17" s="45"/>
      <c r="E17" s="45"/>
      <c r="F17" s="45">
        <v>5000000</v>
      </c>
    </row>
    <row r="18" spans="1:6" ht="30" x14ac:dyDescent="0.25">
      <c r="A18" s="44"/>
      <c r="B18" s="43"/>
      <c r="C18" s="44" t="s">
        <v>906</v>
      </c>
      <c r="D18" s="45"/>
      <c r="E18" s="45"/>
      <c r="F18" s="45">
        <v>5000000</v>
      </c>
    </row>
    <row r="19" spans="1:6" x14ac:dyDescent="0.25">
      <c r="A19" s="44"/>
      <c r="B19" s="43"/>
      <c r="C19" s="44" t="s">
        <v>907</v>
      </c>
      <c r="D19" s="45"/>
      <c r="E19" s="45"/>
      <c r="F19" s="45">
        <v>5000000</v>
      </c>
    </row>
    <row r="20" spans="1:6" ht="30" x14ac:dyDescent="0.25">
      <c r="A20" s="44"/>
      <c r="B20" s="43"/>
      <c r="C20" s="44" t="s">
        <v>908</v>
      </c>
      <c r="D20" s="45"/>
      <c r="E20" s="45"/>
      <c r="F20" s="45">
        <v>5000000</v>
      </c>
    </row>
    <row r="21" spans="1:6" ht="30" x14ac:dyDescent="0.25">
      <c r="A21" s="44"/>
      <c r="B21" s="43"/>
      <c r="C21" s="44" t="s">
        <v>909</v>
      </c>
      <c r="D21" s="45"/>
      <c r="E21" s="45"/>
      <c r="F21" s="45">
        <v>5000000</v>
      </c>
    </row>
    <row r="22" spans="1:6" ht="30" x14ac:dyDescent="0.25">
      <c r="A22" s="44"/>
      <c r="B22" s="43"/>
      <c r="C22" s="44" t="s">
        <v>910</v>
      </c>
      <c r="D22" s="45"/>
      <c r="E22" s="45"/>
      <c r="F22" s="45">
        <v>5000000</v>
      </c>
    </row>
    <row r="23" spans="1:6" ht="45" x14ac:dyDescent="0.25">
      <c r="A23" s="44" t="s">
        <v>690</v>
      </c>
      <c r="B23" s="43">
        <v>32010101</v>
      </c>
      <c r="C23" s="44" t="s">
        <v>948</v>
      </c>
      <c r="D23" s="45">
        <v>50000000</v>
      </c>
      <c r="E23" s="45">
        <v>14212780</v>
      </c>
      <c r="F23" s="45"/>
    </row>
    <row r="24" spans="1:6" ht="30" x14ac:dyDescent="0.25">
      <c r="A24" s="44" t="s">
        <v>690</v>
      </c>
      <c r="B24" s="43">
        <v>32010101</v>
      </c>
      <c r="C24" s="44" t="s">
        <v>911</v>
      </c>
      <c r="D24" s="45"/>
      <c r="E24" s="45"/>
      <c r="F24" s="45">
        <v>8000000</v>
      </c>
    </row>
    <row r="25" spans="1:6" ht="30" x14ac:dyDescent="0.25">
      <c r="A25" s="44" t="s">
        <v>690</v>
      </c>
      <c r="B25" s="43">
        <v>32010101</v>
      </c>
      <c r="C25" s="44" t="s">
        <v>912</v>
      </c>
      <c r="D25" s="45"/>
      <c r="E25" s="45"/>
      <c r="F25" s="45">
        <v>8000000</v>
      </c>
    </row>
    <row r="26" spans="1:6" ht="30" x14ac:dyDescent="0.25">
      <c r="A26" s="44" t="s">
        <v>690</v>
      </c>
      <c r="B26" s="43">
        <v>32010101</v>
      </c>
      <c r="C26" s="44" t="s">
        <v>913</v>
      </c>
      <c r="D26" s="45"/>
      <c r="E26" s="45"/>
      <c r="F26" s="45">
        <v>7000000</v>
      </c>
    </row>
    <row r="27" spans="1:6" ht="30" x14ac:dyDescent="0.25">
      <c r="A27" s="44" t="s">
        <v>690</v>
      </c>
      <c r="B27" s="43">
        <v>32010101</v>
      </c>
      <c r="C27" s="44" t="s">
        <v>914</v>
      </c>
      <c r="D27" s="45"/>
      <c r="E27" s="45"/>
      <c r="F27" s="45">
        <v>7000000</v>
      </c>
    </row>
    <row r="28" spans="1:6" ht="60" x14ac:dyDescent="0.25">
      <c r="A28" s="44" t="s">
        <v>691</v>
      </c>
      <c r="B28" s="43">
        <v>32010101</v>
      </c>
      <c r="C28" s="44" t="s">
        <v>949</v>
      </c>
      <c r="D28" s="45">
        <v>80000000</v>
      </c>
      <c r="E28" s="45"/>
      <c r="F28" s="45"/>
    </row>
    <row r="29" spans="1:6" ht="30" x14ac:dyDescent="0.25">
      <c r="A29" s="44" t="s">
        <v>691</v>
      </c>
      <c r="B29" s="43">
        <v>32010101</v>
      </c>
      <c r="C29" s="44" t="s">
        <v>915</v>
      </c>
      <c r="D29" s="45">
        <v>0</v>
      </c>
      <c r="E29" s="45">
        <v>0</v>
      </c>
      <c r="F29" s="45">
        <v>8000000</v>
      </c>
    </row>
    <row r="30" spans="1:6" ht="30" x14ac:dyDescent="0.25">
      <c r="A30" s="44"/>
      <c r="B30" s="43">
        <v>32010101</v>
      </c>
      <c r="C30" s="44" t="s">
        <v>916</v>
      </c>
      <c r="D30" s="45"/>
      <c r="E30" s="45"/>
      <c r="F30" s="45">
        <v>10000000</v>
      </c>
    </row>
    <row r="31" spans="1:6" ht="30" x14ac:dyDescent="0.25">
      <c r="A31" s="44"/>
      <c r="B31" s="43">
        <v>32010101</v>
      </c>
      <c r="C31" s="44" t="s">
        <v>917</v>
      </c>
      <c r="D31" s="45"/>
      <c r="E31" s="45"/>
      <c r="F31" s="45">
        <v>8000000</v>
      </c>
    </row>
    <row r="32" spans="1:6" ht="30" x14ac:dyDescent="0.25">
      <c r="A32" s="44"/>
      <c r="B32" s="43">
        <v>32010101</v>
      </c>
      <c r="C32" s="44" t="s">
        <v>918</v>
      </c>
      <c r="D32" s="45"/>
      <c r="E32" s="45"/>
      <c r="F32" s="45">
        <v>8000000</v>
      </c>
    </row>
    <row r="33" spans="1:6" ht="30" x14ac:dyDescent="0.25">
      <c r="A33" s="44"/>
      <c r="B33" s="43">
        <v>32010101</v>
      </c>
      <c r="C33" s="44" t="s">
        <v>919</v>
      </c>
      <c r="D33" s="45"/>
      <c r="E33" s="45"/>
      <c r="F33" s="45">
        <v>8000000</v>
      </c>
    </row>
    <row r="34" spans="1:6" ht="30" x14ac:dyDescent="0.25">
      <c r="A34" s="44"/>
      <c r="B34" s="43">
        <v>32010101</v>
      </c>
      <c r="C34" s="44" t="s">
        <v>920</v>
      </c>
      <c r="D34" s="45"/>
      <c r="E34" s="45"/>
      <c r="F34" s="45">
        <v>8000000</v>
      </c>
    </row>
    <row r="35" spans="1:6" ht="30" x14ac:dyDescent="0.25">
      <c r="A35" s="44" t="s">
        <v>692</v>
      </c>
      <c r="B35" s="43">
        <v>32010101</v>
      </c>
      <c r="C35" s="44" t="s">
        <v>870</v>
      </c>
      <c r="D35" s="45">
        <v>10000000</v>
      </c>
      <c r="E35" s="45"/>
      <c r="F35" s="45">
        <v>5000000</v>
      </c>
    </row>
    <row r="36" spans="1:6" ht="45" x14ac:dyDescent="0.25">
      <c r="A36" s="44" t="s">
        <v>693</v>
      </c>
      <c r="B36" s="43">
        <v>32010101</v>
      </c>
      <c r="C36" s="44" t="s">
        <v>950</v>
      </c>
      <c r="D36" s="45">
        <v>15000000</v>
      </c>
      <c r="E36" s="45"/>
      <c r="F36" s="45"/>
    </row>
    <row r="37" spans="1:6" ht="30" x14ac:dyDescent="0.25">
      <c r="A37" s="44" t="s">
        <v>693</v>
      </c>
      <c r="B37" s="43">
        <v>32010101</v>
      </c>
      <c r="C37" s="44" t="s">
        <v>921</v>
      </c>
      <c r="D37" s="45">
        <v>0</v>
      </c>
      <c r="E37" s="45"/>
      <c r="F37" s="45">
        <v>4000000</v>
      </c>
    </row>
    <row r="38" spans="1:6" ht="30" x14ac:dyDescent="0.25">
      <c r="A38" s="44"/>
      <c r="B38" s="43">
        <v>32010101</v>
      </c>
      <c r="C38" s="44" t="s">
        <v>922</v>
      </c>
      <c r="D38" s="45"/>
      <c r="E38" s="45"/>
      <c r="F38" s="45">
        <v>3000000</v>
      </c>
    </row>
    <row r="39" spans="1:6" ht="30" x14ac:dyDescent="0.25">
      <c r="A39" s="44"/>
      <c r="B39" s="43">
        <v>32010101</v>
      </c>
      <c r="C39" s="44" t="s">
        <v>923</v>
      </c>
      <c r="D39" s="45"/>
      <c r="E39" s="45"/>
      <c r="F39" s="45">
        <v>3000000</v>
      </c>
    </row>
    <row r="40" spans="1:6" ht="30" x14ac:dyDescent="0.25">
      <c r="A40" s="44" t="s">
        <v>694</v>
      </c>
      <c r="B40" s="43">
        <v>32010101</v>
      </c>
      <c r="C40" s="44" t="s">
        <v>871</v>
      </c>
      <c r="D40" s="45">
        <v>15000000</v>
      </c>
      <c r="E40" s="45">
        <v>12966132.98</v>
      </c>
      <c r="F40" s="45"/>
    </row>
    <row r="41" spans="1:6" s="1" customFormat="1" x14ac:dyDescent="0.25">
      <c r="A41" s="5"/>
      <c r="B41" s="4">
        <v>32010200</v>
      </c>
      <c r="C41" s="5" t="s">
        <v>116</v>
      </c>
      <c r="D41" s="11">
        <f>SUM(D42:D51)</f>
        <v>25000000</v>
      </c>
      <c r="E41" s="11">
        <f t="shared" ref="E41:F41" si="0">SUM(E42:E51)</f>
        <v>9300000</v>
      </c>
      <c r="F41" s="11">
        <f t="shared" si="0"/>
        <v>9000000</v>
      </c>
    </row>
    <row r="42" spans="1:6" ht="30" x14ac:dyDescent="0.25">
      <c r="A42" s="42" t="s">
        <v>607</v>
      </c>
      <c r="B42" s="43">
        <v>32010202</v>
      </c>
      <c r="C42" s="44" t="s">
        <v>872</v>
      </c>
      <c r="D42" s="45">
        <v>5000000</v>
      </c>
      <c r="E42" s="45">
        <v>4800000</v>
      </c>
      <c r="F42" s="45">
        <v>2000000</v>
      </c>
    </row>
    <row r="43" spans="1:6" x14ac:dyDescent="0.25">
      <c r="A43" s="44" t="s">
        <v>690</v>
      </c>
      <c r="B43" s="43">
        <v>32010202</v>
      </c>
      <c r="C43" s="44" t="s">
        <v>873</v>
      </c>
      <c r="D43" s="45">
        <v>5000000</v>
      </c>
      <c r="E43" s="45">
        <v>4500000</v>
      </c>
      <c r="F43" s="45">
        <v>5000000</v>
      </c>
    </row>
    <row r="44" spans="1:6" ht="30" x14ac:dyDescent="0.25">
      <c r="A44" s="44" t="s">
        <v>691</v>
      </c>
      <c r="B44" s="43">
        <v>32010202</v>
      </c>
      <c r="C44" s="44" t="s">
        <v>874</v>
      </c>
      <c r="D44" s="45">
        <v>15000000</v>
      </c>
      <c r="E44" s="45">
        <v>0</v>
      </c>
      <c r="F44" s="45">
        <v>2000000</v>
      </c>
    </row>
    <row r="45" spans="1:6" hidden="1" x14ac:dyDescent="0.25">
      <c r="A45" s="46"/>
      <c r="B45" s="47"/>
      <c r="C45" s="46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hidden="1" x14ac:dyDescent="0.25">
      <c r="A50" s="46"/>
      <c r="B50" s="47"/>
      <c r="C50" s="46"/>
      <c r="D50" s="45"/>
      <c r="E50" s="45"/>
      <c r="F50" s="45"/>
    </row>
    <row r="51" spans="1:6" hidden="1" x14ac:dyDescent="0.25">
      <c r="A51" s="46"/>
      <c r="B51" s="47"/>
      <c r="C51" s="46"/>
      <c r="D51" s="45"/>
      <c r="E51" s="45"/>
      <c r="F51" s="45"/>
    </row>
    <row r="52" spans="1:6" s="1" customFormat="1" x14ac:dyDescent="0.25">
      <c r="A52" s="5"/>
      <c r="B52" s="4">
        <v>320103</v>
      </c>
      <c r="C52" s="5" t="s">
        <v>118</v>
      </c>
      <c r="D52" s="11">
        <f>SUM(D53:D57)</f>
        <v>0</v>
      </c>
      <c r="E52" s="11">
        <f t="shared" ref="E52:F52" si="1">SUM(E53:E57)</f>
        <v>0</v>
      </c>
      <c r="F52" s="11">
        <f t="shared" si="1"/>
        <v>0</v>
      </c>
    </row>
    <row r="53" spans="1:6" hidden="1" x14ac:dyDescent="0.25">
      <c r="A53" s="42" t="s">
        <v>690</v>
      </c>
      <c r="B53" s="43">
        <v>32010301</v>
      </c>
      <c r="C53" s="44" t="s">
        <v>119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s="1" customFormat="1" x14ac:dyDescent="0.25">
      <c r="A58" s="5"/>
      <c r="B58" s="4">
        <v>32010400</v>
      </c>
      <c r="C58" s="5" t="s">
        <v>120</v>
      </c>
      <c r="D58" s="11">
        <f>SUM(D59:D63)</f>
        <v>0</v>
      </c>
      <c r="E58" s="11">
        <f t="shared" ref="E58:F58" si="2">SUM(E59:E63)</f>
        <v>0</v>
      </c>
      <c r="F58" s="11">
        <f t="shared" si="2"/>
        <v>0</v>
      </c>
    </row>
    <row r="59" spans="1:6" hidden="1" x14ac:dyDescent="0.25">
      <c r="A59" s="42" t="s">
        <v>691</v>
      </c>
      <c r="B59" s="43">
        <v>32010405</v>
      </c>
      <c r="C59" s="44" t="s">
        <v>121</v>
      </c>
      <c r="D59" s="45"/>
      <c r="E59" s="45"/>
      <c r="F59" s="45"/>
    </row>
    <row r="60" spans="1:6" hidden="1" x14ac:dyDescent="0.25">
      <c r="A60" s="42" t="s">
        <v>692</v>
      </c>
      <c r="B60" s="43">
        <v>32010406</v>
      </c>
      <c r="C60" s="44" t="s">
        <v>122</v>
      </c>
      <c r="D60" s="45"/>
      <c r="E60" s="45"/>
      <c r="F60" s="45"/>
    </row>
    <row r="61" spans="1:6" hidden="1" x14ac:dyDescent="0.25">
      <c r="A61" s="42" t="s">
        <v>693</v>
      </c>
      <c r="B61" s="43">
        <v>32010407</v>
      </c>
      <c r="C61" s="44" t="s">
        <v>123</v>
      </c>
      <c r="D61" s="45"/>
      <c r="E61" s="45"/>
      <c r="F61" s="45"/>
    </row>
    <row r="62" spans="1:6" hidden="1" x14ac:dyDescent="0.25">
      <c r="A62" s="42" t="s">
        <v>694</v>
      </c>
      <c r="B62" s="43">
        <v>32010408</v>
      </c>
      <c r="C62" s="44" t="s">
        <v>124</v>
      </c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s="1" customFormat="1" x14ac:dyDescent="0.25">
      <c r="A64" s="5"/>
      <c r="B64" s="4">
        <v>320105</v>
      </c>
      <c r="C64" s="5" t="s">
        <v>125</v>
      </c>
      <c r="D64" s="11">
        <f>SUM(D65:D72)</f>
        <v>0</v>
      </c>
      <c r="E64" s="11">
        <f t="shared" ref="E64:F64" si="3">SUM(E65:E72)</f>
        <v>0</v>
      </c>
      <c r="F64" s="11">
        <f t="shared" si="3"/>
        <v>0</v>
      </c>
    </row>
    <row r="65" spans="1:6" hidden="1" x14ac:dyDescent="0.25">
      <c r="A65" s="42" t="s">
        <v>695</v>
      </c>
      <c r="B65" s="43">
        <v>32010501</v>
      </c>
      <c r="C65" s="44" t="s">
        <v>126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6"/>
      <c r="B70" s="47"/>
      <c r="C70" s="46"/>
      <c r="D70" s="45"/>
      <c r="E70" s="45"/>
      <c r="F70" s="45"/>
    </row>
    <row r="71" spans="1:6" hidden="1" x14ac:dyDescent="0.25">
      <c r="A71" s="46"/>
      <c r="B71" s="47"/>
      <c r="C71" s="46"/>
      <c r="D71" s="45"/>
      <c r="E71" s="45"/>
      <c r="F71" s="45"/>
    </row>
    <row r="72" spans="1:6" hidden="1" x14ac:dyDescent="0.25">
      <c r="A72" s="46"/>
      <c r="B72" s="47"/>
      <c r="C72" s="46"/>
      <c r="D72" s="45"/>
      <c r="E72" s="45"/>
      <c r="F72" s="45"/>
    </row>
    <row r="73" spans="1:6" s="1" customFormat="1" x14ac:dyDescent="0.25">
      <c r="A73" s="5"/>
      <c r="B73" s="4">
        <v>320106</v>
      </c>
      <c r="C73" s="5" t="s">
        <v>127</v>
      </c>
      <c r="D73" s="11">
        <f>SUM(D74:D79)</f>
        <v>50000000</v>
      </c>
      <c r="E73" s="11">
        <f t="shared" ref="E73:F73" si="4">SUM(E74:E79)</f>
        <v>0</v>
      </c>
      <c r="F73" s="11">
        <f t="shared" si="4"/>
        <v>0</v>
      </c>
    </row>
    <row r="74" spans="1:6" hidden="1" x14ac:dyDescent="0.25">
      <c r="A74" s="42" t="s">
        <v>696</v>
      </c>
      <c r="B74" s="43">
        <v>32010601</v>
      </c>
      <c r="C74" s="44" t="s">
        <v>875</v>
      </c>
      <c r="D74" s="45">
        <v>50000000</v>
      </c>
      <c r="E74" s="45">
        <v>0</v>
      </c>
      <c r="F74" s="45">
        <v>0</v>
      </c>
    </row>
    <row r="75" spans="1:6" hidden="1" x14ac:dyDescent="0.25">
      <c r="A75" s="42" t="s">
        <v>689</v>
      </c>
      <c r="B75" s="43">
        <v>32010602</v>
      </c>
      <c r="C75" s="44" t="s">
        <v>129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s="1" customFormat="1" x14ac:dyDescent="0.25">
      <c r="A80" s="5"/>
      <c r="B80" s="4">
        <v>320109</v>
      </c>
      <c r="C80" s="5" t="s">
        <v>130</v>
      </c>
      <c r="D80" s="11">
        <f>SUM(D81:D91)</f>
        <v>0</v>
      </c>
      <c r="E80" s="11">
        <f t="shared" ref="E80:F80" si="5">SUM(E81:E91)</f>
        <v>0</v>
      </c>
      <c r="F80" s="11">
        <f t="shared" si="5"/>
        <v>0</v>
      </c>
    </row>
    <row r="81" spans="1:6" hidden="1" x14ac:dyDescent="0.25">
      <c r="A81" s="42" t="s">
        <v>697</v>
      </c>
      <c r="B81" s="43">
        <v>32010903</v>
      </c>
      <c r="C81" s="44" t="s">
        <v>131</v>
      </c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hidden="1" x14ac:dyDescent="0.25">
      <c r="A83" s="42" t="s">
        <v>698</v>
      </c>
      <c r="B83" s="43">
        <v>32010904</v>
      </c>
      <c r="C83" s="44" t="s">
        <v>132</v>
      </c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hidden="1" x14ac:dyDescent="0.25">
      <c r="A85" s="42" t="s">
        <v>699</v>
      </c>
      <c r="B85" s="43">
        <v>32010935</v>
      </c>
      <c r="C85" s="44" t="s">
        <v>133</v>
      </c>
      <c r="D85" s="45"/>
      <c r="E85" s="45"/>
      <c r="F85" s="45"/>
    </row>
    <row r="86" spans="1:6" hidden="1" x14ac:dyDescent="0.25">
      <c r="A86" s="44"/>
      <c r="B86" s="43"/>
      <c r="C86" s="44"/>
      <c r="D86" s="45"/>
      <c r="E86" s="45"/>
      <c r="F86" s="45"/>
    </row>
    <row r="87" spans="1:6" hidden="1" x14ac:dyDescent="0.25">
      <c r="A87" s="44"/>
      <c r="B87" s="43"/>
      <c r="C87" s="44"/>
      <c r="D87" s="45"/>
      <c r="E87" s="45"/>
      <c r="F87" s="45"/>
    </row>
    <row r="88" spans="1:6" hidden="1" x14ac:dyDescent="0.25">
      <c r="A88" s="44"/>
      <c r="B88" s="43"/>
      <c r="C88" s="44"/>
      <c r="D88" s="45"/>
      <c r="E88" s="45"/>
      <c r="F88" s="45"/>
    </row>
    <row r="89" spans="1:6" hidden="1" x14ac:dyDescent="0.25">
      <c r="A89" s="42" t="s">
        <v>700</v>
      </c>
      <c r="B89" s="43">
        <v>32010936</v>
      </c>
      <c r="C89" s="44" t="s">
        <v>134</v>
      </c>
      <c r="D89" s="45"/>
      <c r="E89" s="45"/>
      <c r="F89" s="45"/>
    </row>
    <row r="90" spans="1:6" hidden="1" x14ac:dyDescent="0.25">
      <c r="A90" s="44"/>
      <c r="B90" s="43"/>
      <c r="C90" s="44"/>
      <c r="D90" s="45"/>
      <c r="E90" s="45"/>
      <c r="F90" s="45"/>
    </row>
    <row r="91" spans="1:6" hidden="1" x14ac:dyDescent="0.25">
      <c r="A91" s="44"/>
      <c r="B91" s="43"/>
      <c r="C91" s="44"/>
      <c r="D91" s="45"/>
      <c r="E91" s="45"/>
      <c r="F91" s="45"/>
    </row>
    <row r="92" spans="1:6" s="1" customFormat="1" x14ac:dyDescent="0.25">
      <c r="A92" s="5"/>
      <c r="B92" s="4">
        <v>320201</v>
      </c>
      <c r="C92" s="5" t="s">
        <v>146</v>
      </c>
      <c r="D92" s="11">
        <f>SUM(D93:D98)</f>
        <v>0</v>
      </c>
      <c r="E92" s="11">
        <f t="shared" ref="E92:F92" si="6">SUM(E93:E98)</f>
        <v>0</v>
      </c>
      <c r="F92" s="11">
        <f t="shared" si="6"/>
        <v>0</v>
      </c>
    </row>
    <row r="93" spans="1:6" hidden="1" x14ac:dyDescent="0.25">
      <c r="A93" s="42" t="s">
        <v>701</v>
      </c>
      <c r="B93" s="43">
        <v>32020101</v>
      </c>
      <c r="C93" s="44" t="s">
        <v>135</v>
      </c>
      <c r="D93" s="45"/>
      <c r="E93" s="45"/>
      <c r="F93" s="45"/>
    </row>
    <row r="94" spans="1:6" hidden="1" x14ac:dyDescent="0.25">
      <c r="A94" s="44"/>
      <c r="B94" s="43"/>
      <c r="C94" s="44"/>
      <c r="D94" s="45"/>
      <c r="E94" s="45"/>
      <c r="F94" s="45"/>
    </row>
    <row r="95" spans="1:6" hidden="1" x14ac:dyDescent="0.25">
      <c r="A95" s="42" t="s">
        <v>702</v>
      </c>
      <c r="B95" s="43">
        <v>32020102</v>
      </c>
      <c r="C95" s="44" t="s">
        <v>136</v>
      </c>
      <c r="D95" s="45"/>
      <c r="E95" s="45"/>
      <c r="F95" s="45"/>
    </row>
    <row r="96" spans="1:6" hidden="1" x14ac:dyDescent="0.25">
      <c r="A96" s="44"/>
      <c r="B96" s="43"/>
      <c r="C96" s="44"/>
      <c r="D96" s="45"/>
      <c r="E96" s="45"/>
      <c r="F96" s="45"/>
    </row>
    <row r="97" spans="1:6" hidden="1" x14ac:dyDescent="0.25">
      <c r="A97" s="42" t="s">
        <v>703</v>
      </c>
      <c r="B97" s="43">
        <v>32020104</v>
      </c>
      <c r="C97" s="44" t="s">
        <v>137</v>
      </c>
      <c r="D97" s="45"/>
      <c r="E97" s="45"/>
      <c r="F97" s="45"/>
    </row>
    <row r="98" spans="1:6" hidden="1" x14ac:dyDescent="0.25">
      <c r="A98" s="44"/>
      <c r="B98" s="43"/>
      <c r="C98" s="44"/>
      <c r="D98" s="45"/>
      <c r="E98" s="45"/>
      <c r="F98" s="45"/>
    </row>
    <row r="99" spans="1:6" s="1" customFormat="1" x14ac:dyDescent="0.25">
      <c r="A99" s="5"/>
      <c r="B99" s="4">
        <v>320301</v>
      </c>
      <c r="C99" s="5" t="s">
        <v>138</v>
      </c>
      <c r="D99" s="11">
        <f>SUM(D100:D104)</f>
        <v>0</v>
      </c>
      <c r="E99" s="11">
        <f t="shared" ref="E99:F99" si="7">SUM(E100:E104)</f>
        <v>0</v>
      </c>
      <c r="F99" s="11">
        <f t="shared" si="7"/>
        <v>0</v>
      </c>
    </row>
    <row r="100" spans="1:6" hidden="1" x14ac:dyDescent="0.25">
      <c r="A100" s="42" t="s">
        <v>704</v>
      </c>
      <c r="B100" s="43">
        <v>32030101</v>
      </c>
      <c r="C100" s="44" t="s">
        <v>139</v>
      </c>
      <c r="D100" s="45"/>
      <c r="E100" s="45"/>
      <c r="F100" s="45"/>
    </row>
    <row r="101" spans="1:6" hidden="1" x14ac:dyDescent="0.25">
      <c r="A101" s="42" t="s">
        <v>705</v>
      </c>
      <c r="B101" s="43">
        <v>32030109</v>
      </c>
      <c r="C101" s="44" t="s">
        <v>140</v>
      </c>
      <c r="D101" s="45"/>
      <c r="E101" s="45"/>
      <c r="F101" s="45"/>
    </row>
    <row r="102" spans="1:6" hidden="1" x14ac:dyDescent="0.25">
      <c r="A102" s="42" t="s">
        <v>706</v>
      </c>
      <c r="B102" s="43">
        <v>32030110</v>
      </c>
      <c r="C102" s="44" t="s">
        <v>141</v>
      </c>
      <c r="D102" s="45"/>
      <c r="E102" s="45"/>
      <c r="F102" s="45"/>
    </row>
    <row r="103" spans="1:6" hidden="1" x14ac:dyDescent="0.25">
      <c r="A103" s="46"/>
      <c r="B103" s="47"/>
      <c r="C103" s="46"/>
      <c r="D103" s="45"/>
      <c r="E103" s="45"/>
      <c r="F103" s="45"/>
    </row>
    <row r="104" spans="1:6" hidden="1" x14ac:dyDescent="0.25">
      <c r="A104" s="46"/>
      <c r="B104" s="47"/>
      <c r="C104" s="46"/>
      <c r="D104" s="45"/>
      <c r="E104" s="45"/>
      <c r="F104" s="45"/>
    </row>
    <row r="105" spans="1:6" s="1" customFormat="1" x14ac:dyDescent="0.25">
      <c r="A105" s="5"/>
      <c r="B105" s="4">
        <v>32011000</v>
      </c>
      <c r="C105" s="5" t="s">
        <v>142</v>
      </c>
      <c r="D105" s="11">
        <f>SUM(D106:D107)</f>
        <v>0</v>
      </c>
      <c r="E105" s="11">
        <f>SUM(E106:E107)</f>
        <v>0</v>
      </c>
      <c r="F105" s="11">
        <f>SUM(F106:F107)</f>
        <v>0</v>
      </c>
    </row>
    <row r="106" spans="1:6" hidden="1" x14ac:dyDescent="0.25">
      <c r="A106" s="42" t="s">
        <v>707</v>
      </c>
      <c r="B106" s="46"/>
      <c r="C106" s="46"/>
      <c r="D106" s="45"/>
      <c r="E106" s="45"/>
      <c r="F106" s="45"/>
    </row>
    <row r="107" spans="1:6" hidden="1" x14ac:dyDescent="0.25">
      <c r="A107" s="46"/>
      <c r="B107" s="46"/>
      <c r="C107" s="46"/>
      <c r="D107" s="45"/>
      <c r="E107" s="45"/>
      <c r="F107" s="45"/>
    </row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wI89chUB+YbdOdWqsvLl5vFDGCs3wJYVRg8Q6QqhD4J9tZdVVazw/vIj0zhkihRWgh/yBoOi38E7H6dqkSxiQ==" saltValue="M7WNnVOT1mdh9PVIibkaX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rowBreaks count="2" manualBreakCount="2">
    <brk id="19" max="16383" man="1"/>
    <brk id="3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/>
  <dimension ref="A2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85" t="s">
        <v>523</v>
      </c>
      <c r="B2" s="85"/>
      <c r="C2" s="85"/>
      <c r="D2" s="85"/>
      <c r="E2" s="85"/>
    </row>
    <row r="3" spans="1:5" ht="26.4" customHeight="1" x14ac:dyDescent="0.25">
      <c r="A3" s="87" t="s">
        <v>824</v>
      </c>
      <c r="B3" s="87"/>
      <c r="C3" s="87"/>
      <c r="D3" s="87"/>
      <c r="E3" s="87"/>
    </row>
    <row r="4" spans="1:5" x14ac:dyDescent="0.25">
      <c r="A4" s="86" t="s">
        <v>756</v>
      </c>
      <c r="B4" s="86"/>
      <c r="C4" s="86"/>
      <c r="D4" s="86"/>
      <c r="E4" s="86"/>
    </row>
    <row r="6" spans="1:5" ht="49.2" customHeight="1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3">
        <v>21</v>
      </c>
      <c r="B7" s="3" t="s">
        <v>4</v>
      </c>
      <c r="C7" s="12">
        <f>C8+C13+C20</f>
        <v>599454612</v>
      </c>
      <c r="D7" s="12">
        <f t="shared" ref="D7:E7" si="0">D8+D13+D20</f>
        <v>571578603</v>
      </c>
      <c r="E7" s="12">
        <f t="shared" si="0"/>
        <v>600490164</v>
      </c>
    </row>
    <row r="8" spans="1:5" s="1" customFormat="1" x14ac:dyDescent="0.25">
      <c r="A8" s="3">
        <v>2101</v>
      </c>
      <c r="B8" s="3" t="s">
        <v>5</v>
      </c>
      <c r="C8" s="12">
        <f>C9</f>
        <v>582454612</v>
      </c>
      <c r="D8" s="12">
        <f t="shared" ref="D8:E8" si="1">D9</f>
        <v>555078603</v>
      </c>
      <c r="E8" s="12">
        <f t="shared" si="1"/>
        <v>576490164</v>
      </c>
    </row>
    <row r="9" spans="1:5" s="1" customFormat="1" x14ac:dyDescent="0.25">
      <c r="A9" s="3">
        <v>210101</v>
      </c>
      <c r="B9" s="3" t="s">
        <v>6</v>
      </c>
      <c r="C9" s="12">
        <f>SUM(C10:C12)</f>
        <v>582454612</v>
      </c>
      <c r="D9" s="12">
        <f t="shared" ref="D9:E9" si="2">SUM(D10:D12)</f>
        <v>555078603</v>
      </c>
      <c r="E9" s="12">
        <f t="shared" si="2"/>
        <v>576490164</v>
      </c>
    </row>
    <row r="10" spans="1:5" x14ac:dyDescent="0.25">
      <c r="A10" s="59">
        <v>21010101</v>
      </c>
      <c r="B10" s="48" t="s">
        <v>5</v>
      </c>
      <c r="C10" s="41">
        <v>582454612</v>
      </c>
      <c r="D10" s="41">
        <v>555078603</v>
      </c>
      <c r="E10" s="41">
        <v>576490164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17000000</v>
      </c>
      <c r="D13" s="12">
        <f t="shared" ref="D13:E13" si="3">D14+D18</f>
        <v>16500000</v>
      </c>
      <c r="E13" s="12">
        <f t="shared" si="3"/>
        <v>24000000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17000000</v>
      </c>
      <c r="D14" s="12">
        <f t="shared" ref="D14:E14" si="4">SUM(D15:D17)</f>
        <v>16500000</v>
      </c>
      <c r="E14" s="12">
        <f t="shared" si="4"/>
        <v>24000000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13</v>
      </c>
      <c r="C17" s="41">
        <v>17000000</v>
      </c>
      <c r="D17" s="41">
        <v>16500000</v>
      </c>
      <c r="E17" s="41">
        <v>24000000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C4e3P9IDyDYWsLeR/0cFXup07qCaZ8VTtI/PxAcJS+BBv0q4otBiKMpr8bKGw+8W4JCngfATwdK6Yv+6e84kg==" saltValue="z+pJz3TfDn/AyWHn+JFjk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pageSetUpPr fitToPage="1"/>
  </sheetPr>
  <dimension ref="A3:E300"/>
  <sheetViews>
    <sheetView view="pageBreakPreview" topLeftCell="B38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85" t="s">
        <v>524</v>
      </c>
      <c r="B3" s="85"/>
      <c r="C3" s="85"/>
      <c r="D3" s="85"/>
      <c r="E3" s="85"/>
    </row>
    <row r="4" spans="1:5" ht="28.95" customHeight="1" x14ac:dyDescent="0.25">
      <c r="A4" s="87" t="s">
        <v>825</v>
      </c>
      <c r="B4" s="87"/>
      <c r="C4" s="87"/>
      <c r="D4" s="87"/>
      <c r="E4" s="87"/>
    </row>
    <row r="5" spans="1:5" x14ac:dyDescent="0.25">
      <c r="A5" s="86" t="s">
        <v>756</v>
      </c>
      <c r="B5" s="86"/>
      <c r="C5" s="86"/>
      <c r="D5" s="86"/>
      <c r="E5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4">
        <v>2</v>
      </c>
      <c r="B7" s="5" t="s">
        <v>20</v>
      </c>
      <c r="C7" s="12">
        <f>C8+C84+C88+C93</f>
        <v>67000000</v>
      </c>
      <c r="D7" s="12">
        <f t="shared" ref="D7:E7" si="0">D8+D84+D88+D93</f>
        <v>42312000</v>
      </c>
      <c r="E7" s="12">
        <f t="shared" si="0"/>
        <v>81500000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37000000</v>
      </c>
      <c r="D8" s="12">
        <f t="shared" ref="D8:E8" si="1">D9+D14+D22+D36+D45+D48+D54+D63+D67+D70</f>
        <v>27312000</v>
      </c>
      <c r="E8" s="12">
        <f t="shared" si="1"/>
        <v>51500000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1400000</v>
      </c>
      <c r="E9" s="12">
        <f t="shared" si="2"/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</v>
      </c>
      <c r="D11" s="41">
        <v>1400000</v>
      </c>
      <c r="E11" s="4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17900000</v>
      </c>
      <c r="D22" s="12">
        <f t="shared" ref="D22:E22" si="3">SUM(D23:D35)</f>
        <v>15172000</v>
      </c>
      <c r="E22" s="12">
        <f t="shared" si="3"/>
        <v>34000000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2472000</v>
      </c>
      <c r="E23" s="41">
        <v>4000000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14900000</v>
      </c>
      <c r="D29" s="41">
        <v>12700000</v>
      </c>
      <c r="E29" s="41">
        <v>30000000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3800000</v>
      </c>
      <c r="E36" s="12">
        <f t="shared" si="4"/>
        <v>7000000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1940000</v>
      </c>
      <c r="E37" s="41">
        <v>3000000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>
        <v>1860000</v>
      </c>
      <c r="E38" s="41">
        <v>4000000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3600000</v>
      </c>
      <c r="D54" s="12">
        <f t="shared" ref="D54:E54" si="7">SUM(D55:D62)</f>
        <v>1820000</v>
      </c>
      <c r="E54" s="12">
        <f t="shared" si="7"/>
        <v>4000000</v>
      </c>
    </row>
    <row r="55" spans="1:5" x14ac:dyDescent="0.25">
      <c r="A55" s="43">
        <v>22020701</v>
      </c>
      <c r="B55" s="44" t="s">
        <v>68</v>
      </c>
      <c r="C55" s="41">
        <v>2400000</v>
      </c>
      <c r="D55" s="41">
        <v>720000</v>
      </c>
      <c r="E55" s="41">
        <v>2000000</v>
      </c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72</v>
      </c>
      <c r="C59" s="41">
        <v>1200000</v>
      </c>
      <c r="D59" s="41">
        <v>1100000</v>
      </c>
      <c r="E59" s="41">
        <v>2000000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10000000</v>
      </c>
      <c r="D70" s="12">
        <f t="shared" ref="D70:E70" si="10">SUM(D71:D83)</f>
        <v>5120000</v>
      </c>
      <c r="E70" s="12">
        <f t="shared" si="10"/>
        <v>5000000</v>
      </c>
    </row>
    <row r="71" spans="1:5" x14ac:dyDescent="0.25">
      <c r="A71" s="43">
        <v>22021001</v>
      </c>
      <c r="B71" s="44" t="s">
        <v>84</v>
      </c>
      <c r="C71" s="41">
        <v>4000000</v>
      </c>
      <c r="D71" s="41">
        <v>2420000</v>
      </c>
      <c r="E71" s="41">
        <v>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6000000</v>
      </c>
      <c r="D76" s="41">
        <v>2700000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20000000</v>
      </c>
      <c r="D84" s="12">
        <f t="shared" ref="D84:E84" si="11">D85</f>
        <v>7000000</v>
      </c>
      <c r="E84" s="12">
        <f t="shared" si="11"/>
        <v>10000000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20000000</v>
      </c>
      <c r="D85" s="12">
        <f>SUM(D86:D87)</f>
        <v>7000000</v>
      </c>
      <c r="E85" s="12">
        <f>SUM(E86:E87)</f>
        <v>10000000</v>
      </c>
    </row>
    <row r="86" spans="1:5" ht="30" x14ac:dyDescent="0.25">
      <c r="A86" s="43">
        <v>22040105</v>
      </c>
      <c r="B86" s="44" t="s">
        <v>876</v>
      </c>
      <c r="C86" s="41">
        <v>20000000</v>
      </c>
      <c r="D86" s="41">
        <v>7000000</v>
      </c>
      <c r="E86" s="41">
        <v>10000000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10000000</v>
      </c>
      <c r="D93" s="12">
        <f t="shared" ref="D93:E93" si="14">D94+D96</f>
        <v>8000000</v>
      </c>
      <c r="E93" s="12">
        <f t="shared" si="14"/>
        <v>20000000</v>
      </c>
    </row>
    <row r="94" spans="1:5" s="1" customFormat="1" x14ac:dyDescent="0.25">
      <c r="A94" s="4">
        <v>220603</v>
      </c>
      <c r="B94" s="5" t="s">
        <v>107</v>
      </c>
      <c r="C94" s="12">
        <f>C95</f>
        <v>10000000</v>
      </c>
      <c r="D94" s="12">
        <f t="shared" ref="D94:E94" si="15">D95</f>
        <v>8000000</v>
      </c>
      <c r="E94" s="12">
        <f t="shared" si="15"/>
        <v>12000000</v>
      </c>
    </row>
    <row r="95" spans="1:5" x14ac:dyDescent="0.25">
      <c r="A95" s="43">
        <v>22070102</v>
      </c>
      <c r="B95" s="44" t="s">
        <v>877</v>
      </c>
      <c r="C95" s="41">
        <v>10000000</v>
      </c>
      <c r="D95" s="41">
        <v>8000000</v>
      </c>
      <c r="E95" s="41">
        <v>12000000</v>
      </c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8000000</v>
      </c>
    </row>
    <row r="97" spans="1:5" x14ac:dyDescent="0.25">
      <c r="A97" s="43">
        <v>22080101</v>
      </c>
      <c r="B97" s="44" t="s">
        <v>878</v>
      </c>
      <c r="C97" s="41"/>
      <c r="D97" s="41"/>
      <c r="E97" s="41">
        <v>8000000</v>
      </c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IN4dgfi8FDvXj3eBmdDq+beK+t+MPVCCHzZwXedw+K2ya4TUkij2zZm30oDjyzG6wUjcudSbSv8JypmoQoYlA==" saltValue="JRq1sXbklpunU/P4V0aDs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1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F300"/>
  <sheetViews>
    <sheetView view="pageBreakPreview" topLeftCell="A12" zoomScale="80" zoomScaleNormal="130" zoomScaleSheetLayoutView="80" workbookViewId="0">
      <selection activeCell="A79" activeCellId="8" sqref="A21:XFD21 A32:XFD32 A38:XFD41 A44:XFD44 A53:XFD54 A60:XFD60 A64:XFD68 A72:XFD76 A79:XFD81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85" t="s">
        <v>143</v>
      </c>
      <c r="B1" s="85"/>
      <c r="C1" s="85"/>
      <c r="D1" s="85"/>
      <c r="E1" s="85"/>
    </row>
    <row r="2" spans="1:6" x14ac:dyDescent="0.25">
      <c r="A2" s="86" t="s">
        <v>826</v>
      </c>
      <c r="B2" s="86"/>
      <c r="C2" s="86"/>
      <c r="D2" s="86"/>
      <c r="E2" s="86"/>
    </row>
    <row r="3" spans="1:6" x14ac:dyDescent="0.25">
      <c r="A3" s="86" t="s">
        <v>756</v>
      </c>
      <c r="B3" s="86"/>
      <c r="C3" s="86"/>
      <c r="D3" s="86"/>
      <c r="E3" s="86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591</v>
      </c>
      <c r="E5" s="50" t="s">
        <v>592</v>
      </c>
      <c r="F5" s="50" t="s">
        <v>593</v>
      </c>
    </row>
    <row r="6" spans="1:6" s="1" customFormat="1" x14ac:dyDescent="0.25">
      <c r="A6" s="8" t="s">
        <v>608</v>
      </c>
      <c r="B6" s="4">
        <v>3</v>
      </c>
      <c r="C6" s="5" t="s">
        <v>113</v>
      </c>
      <c r="D6" s="11">
        <f>D7+D20+D31+D37+D43+D52+D59+D71+D78+D84</f>
        <v>491970454</v>
      </c>
      <c r="E6" s="11">
        <f>E7+E20+E31+E37+E43+E52+E59+E71+E78+E84</f>
        <v>392050000</v>
      </c>
      <c r="F6" s="11">
        <f>F7+F20+F31+F37+F43+F52+F59+F71+F78+F84</f>
        <v>65000000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SUM(D8:D19)</f>
        <v>426166984</v>
      </c>
      <c r="E7" s="11">
        <f>SUM(E8:E19)</f>
        <v>343050000</v>
      </c>
      <c r="F7" s="11">
        <f>SUM(F8:F19)</f>
        <v>65000000</v>
      </c>
    </row>
    <row r="8" spans="1:6" ht="30" x14ac:dyDescent="0.25">
      <c r="A8" s="42" t="s">
        <v>609</v>
      </c>
      <c r="B8" s="43">
        <v>32010101</v>
      </c>
      <c r="C8" s="44" t="s">
        <v>951</v>
      </c>
      <c r="D8" s="45">
        <v>20000000</v>
      </c>
      <c r="E8" s="45">
        <v>12700000</v>
      </c>
      <c r="F8" s="45">
        <v>0</v>
      </c>
    </row>
    <row r="9" spans="1:6" ht="30" x14ac:dyDescent="0.25">
      <c r="A9" s="42" t="s">
        <v>609</v>
      </c>
      <c r="B9" s="43">
        <v>32010101</v>
      </c>
      <c r="C9" s="44" t="s">
        <v>924</v>
      </c>
      <c r="D9" s="45"/>
      <c r="E9" s="45"/>
      <c r="F9" s="45">
        <v>10000000</v>
      </c>
    </row>
    <row r="10" spans="1:6" ht="45" x14ac:dyDescent="0.25">
      <c r="A10" s="44" t="s">
        <v>609</v>
      </c>
      <c r="B10" s="43">
        <v>32010101</v>
      </c>
      <c r="C10" s="44" t="s">
        <v>952</v>
      </c>
      <c r="D10" s="45">
        <v>70000000</v>
      </c>
      <c r="E10" s="45">
        <v>49240000</v>
      </c>
      <c r="F10" s="45"/>
    </row>
    <row r="11" spans="1:6" ht="45" x14ac:dyDescent="0.25">
      <c r="A11" s="44" t="s">
        <v>609</v>
      </c>
      <c r="B11" s="43">
        <v>32010101</v>
      </c>
      <c r="C11" s="44" t="s">
        <v>925</v>
      </c>
      <c r="D11" s="45"/>
      <c r="E11" s="45"/>
      <c r="F11" s="45">
        <v>30000000</v>
      </c>
    </row>
    <row r="12" spans="1:6" ht="30" x14ac:dyDescent="0.25">
      <c r="A12" s="44" t="s">
        <v>609</v>
      </c>
      <c r="B12" s="43"/>
      <c r="C12" s="44" t="s">
        <v>879</v>
      </c>
      <c r="D12" s="45">
        <v>60000000</v>
      </c>
      <c r="E12" s="45">
        <v>54000000</v>
      </c>
      <c r="F12" s="45">
        <v>0</v>
      </c>
    </row>
    <row r="13" spans="1:6" ht="30" x14ac:dyDescent="0.25">
      <c r="A13" s="44"/>
      <c r="B13" s="43"/>
      <c r="C13" s="44" t="s">
        <v>880</v>
      </c>
      <c r="D13" s="45">
        <v>60000000</v>
      </c>
      <c r="E13" s="45">
        <v>54000000</v>
      </c>
      <c r="F13" s="45">
        <v>0</v>
      </c>
    </row>
    <row r="14" spans="1:6" ht="30" x14ac:dyDescent="0.25">
      <c r="A14" s="44" t="s">
        <v>609</v>
      </c>
      <c r="B14" s="43">
        <v>32010101</v>
      </c>
      <c r="C14" s="44" t="s">
        <v>953</v>
      </c>
      <c r="D14" s="45">
        <v>75000000</v>
      </c>
      <c r="E14" s="45">
        <v>67200000</v>
      </c>
      <c r="F14" s="45">
        <v>0</v>
      </c>
    </row>
    <row r="15" spans="1:6" ht="30" x14ac:dyDescent="0.25">
      <c r="A15" s="44" t="s">
        <v>609</v>
      </c>
      <c r="B15" s="43">
        <v>32010101</v>
      </c>
      <c r="C15" s="44" t="s">
        <v>926</v>
      </c>
      <c r="D15" s="45"/>
      <c r="E15" s="45"/>
      <c r="F15" s="45">
        <v>10000000</v>
      </c>
    </row>
    <row r="16" spans="1:6" ht="30" x14ac:dyDescent="0.25">
      <c r="A16" s="44"/>
      <c r="B16" s="43"/>
      <c r="C16" s="44" t="s">
        <v>881</v>
      </c>
      <c r="D16" s="45">
        <v>75000000</v>
      </c>
      <c r="E16" s="45">
        <v>58490000</v>
      </c>
      <c r="F16" s="45">
        <v>0</v>
      </c>
    </row>
    <row r="17" spans="1:6" x14ac:dyDescent="0.25">
      <c r="A17" s="44"/>
      <c r="B17" s="43"/>
      <c r="C17" s="44" t="s">
        <v>882</v>
      </c>
      <c r="D17" s="45">
        <v>66166984</v>
      </c>
      <c r="E17" s="45">
        <v>47420000</v>
      </c>
      <c r="F17" s="45">
        <v>0</v>
      </c>
    </row>
    <row r="18" spans="1:6" ht="30" x14ac:dyDescent="0.25">
      <c r="A18" s="44" t="s">
        <v>609</v>
      </c>
      <c r="B18" s="43">
        <v>32010101</v>
      </c>
      <c r="C18" s="44" t="s">
        <v>927</v>
      </c>
      <c r="D18" s="45">
        <v>0</v>
      </c>
      <c r="E18" s="45">
        <v>0</v>
      </c>
      <c r="F18" s="45">
        <v>10000000</v>
      </c>
    </row>
    <row r="19" spans="1:6" x14ac:dyDescent="0.25">
      <c r="A19" s="44" t="s">
        <v>609</v>
      </c>
      <c r="B19" s="43">
        <v>32010101</v>
      </c>
      <c r="C19" s="44" t="s">
        <v>883</v>
      </c>
      <c r="D19" s="45">
        <v>0</v>
      </c>
      <c r="E19" s="45">
        <v>0</v>
      </c>
      <c r="F19" s="45">
        <v>5000000</v>
      </c>
    </row>
    <row r="20" spans="1:6" s="1" customFormat="1" x14ac:dyDescent="0.25">
      <c r="A20" s="5"/>
      <c r="B20" s="4">
        <v>32010200</v>
      </c>
      <c r="C20" s="5" t="s">
        <v>116</v>
      </c>
      <c r="D20" s="11">
        <f>SUM(D21:D30)</f>
        <v>0</v>
      </c>
      <c r="E20" s="11">
        <f t="shared" ref="E20:F20" si="0">SUM(E21:E30)</f>
        <v>0</v>
      </c>
      <c r="F20" s="11">
        <f t="shared" si="0"/>
        <v>0</v>
      </c>
    </row>
    <row r="21" spans="1:6" hidden="1" x14ac:dyDescent="0.25">
      <c r="A21" s="42" t="s">
        <v>610</v>
      </c>
      <c r="B21" s="43">
        <v>32010202</v>
      </c>
      <c r="C21" s="44" t="s">
        <v>117</v>
      </c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s="1" customFormat="1" x14ac:dyDescent="0.25">
      <c r="A31" s="5"/>
      <c r="B31" s="4">
        <v>320103</v>
      </c>
      <c r="C31" s="5" t="s">
        <v>118</v>
      </c>
      <c r="D31" s="11">
        <f>SUM(D32:D36)</f>
        <v>0</v>
      </c>
      <c r="E31" s="11">
        <f t="shared" ref="E31:F31" si="1">SUM(E32:E36)</f>
        <v>0</v>
      </c>
      <c r="F31" s="11">
        <f t="shared" si="1"/>
        <v>0</v>
      </c>
    </row>
    <row r="32" spans="1:6" hidden="1" x14ac:dyDescent="0.25">
      <c r="A32" s="42" t="s">
        <v>711</v>
      </c>
      <c r="B32" s="43">
        <v>32010301</v>
      </c>
      <c r="C32" s="44" t="s">
        <v>119</v>
      </c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hidden="1" x14ac:dyDescent="0.25">
      <c r="A35" s="44"/>
      <c r="B35" s="43"/>
      <c r="C35" s="44"/>
      <c r="D35" s="45"/>
      <c r="E35" s="45"/>
      <c r="F35" s="45"/>
    </row>
    <row r="36" spans="1:6" hidden="1" x14ac:dyDescent="0.25">
      <c r="A36" s="44"/>
      <c r="B36" s="43"/>
      <c r="C36" s="44"/>
      <c r="D36" s="45"/>
      <c r="E36" s="45"/>
      <c r="F36" s="45"/>
    </row>
    <row r="37" spans="1:6" s="1" customFormat="1" x14ac:dyDescent="0.25">
      <c r="A37" s="5"/>
      <c r="B37" s="4">
        <v>32010400</v>
      </c>
      <c r="C37" s="5" t="s">
        <v>120</v>
      </c>
      <c r="D37" s="11">
        <f>SUM(D38:D42)</f>
        <v>0</v>
      </c>
      <c r="E37" s="11">
        <f t="shared" ref="E37:F37" si="2">SUM(E38:E42)</f>
        <v>0</v>
      </c>
      <c r="F37" s="11">
        <f t="shared" si="2"/>
        <v>0</v>
      </c>
    </row>
    <row r="38" spans="1:6" hidden="1" x14ac:dyDescent="0.25">
      <c r="A38" s="42" t="s">
        <v>712</v>
      </c>
      <c r="B38" s="43">
        <v>32010405</v>
      </c>
      <c r="C38" s="44" t="s">
        <v>121</v>
      </c>
      <c r="D38" s="45"/>
      <c r="E38" s="45"/>
      <c r="F38" s="45"/>
    </row>
    <row r="39" spans="1:6" hidden="1" x14ac:dyDescent="0.25">
      <c r="A39" s="42" t="s">
        <v>713</v>
      </c>
      <c r="B39" s="43">
        <v>32010406</v>
      </c>
      <c r="C39" s="44" t="s">
        <v>122</v>
      </c>
      <c r="D39" s="45"/>
      <c r="E39" s="45"/>
      <c r="F39" s="45"/>
    </row>
    <row r="40" spans="1:6" hidden="1" x14ac:dyDescent="0.25">
      <c r="A40" s="42" t="s">
        <v>714</v>
      </c>
      <c r="B40" s="43">
        <v>32010407</v>
      </c>
      <c r="C40" s="44" t="s">
        <v>123</v>
      </c>
      <c r="D40" s="45"/>
      <c r="E40" s="45"/>
      <c r="F40" s="45"/>
    </row>
    <row r="41" spans="1:6" hidden="1" x14ac:dyDescent="0.25">
      <c r="A41" s="42" t="s">
        <v>715</v>
      </c>
      <c r="B41" s="43">
        <v>32010408</v>
      </c>
      <c r="C41" s="44" t="s">
        <v>124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s="1" customFormat="1" x14ac:dyDescent="0.25">
      <c r="A43" s="5"/>
      <c r="B43" s="4">
        <v>320105</v>
      </c>
      <c r="C43" s="5" t="s">
        <v>125</v>
      </c>
      <c r="D43" s="11">
        <f>SUM(D44:D51)</f>
        <v>0</v>
      </c>
      <c r="E43" s="11">
        <f t="shared" ref="E43:F43" si="3">SUM(E44:E51)</f>
        <v>0</v>
      </c>
      <c r="F43" s="11">
        <f t="shared" si="3"/>
        <v>0</v>
      </c>
    </row>
    <row r="44" spans="1:6" hidden="1" x14ac:dyDescent="0.25">
      <c r="A44" s="42" t="s">
        <v>716</v>
      </c>
      <c r="B44" s="43">
        <v>32010501</v>
      </c>
      <c r="C44" s="44" t="s">
        <v>126</v>
      </c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hidden="1" x14ac:dyDescent="0.25">
      <c r="A50" s="46"/>
      <c r="B50" s="47"/>
      <c r="C50" s="46"/>
      <c r="D50" s="45"/>
      <c r="E50" s="45"/>
      <c r="F50" s="45"/>
    </row>
    <row r="51" spans="1:6" hidden="1" x14ac:dyDescent="0.25">
      <c r="A51" s="46"/>
      <c r="B51" s="47"/>
      <c r="C51" s="46"/>
      <c r="D51" s="45"/>
      <c r="E51" s="45"/>
      <c r="F51" s="45"/>
    </row>
    <row r="52" spans="1:6" s="1" customFormat="1" x14ac:dyDescent="0.25">
      <c r="A52" s="5"/>
      <c r="B52" s="4">
        <v>320106</v>
      </c>
      <c r="C52" s="5" t="s">
        <v>127</v>
      </c>
      <c r="D52" s="11">
        <f>SUM(D53:D58)</f>
        <v>0</v>
      </c>
      <c r="E52" s="11">
        <f t="shared" ref="E52:F52" si="4">SUM(E53:E58)</f>
        <v>0</v>
      </c>
      <c r="F52" s="11">
        <f t="shared" si="4"/>
        <v>0</v>
      </c>
    </row>
    <row r="53" spans="1:6" hidden="1" x14ac:dyDescent="0.25">
      <c r="A53" s="42" t="s">
        <v>717</v>
      </c>
      <c r="B53" s="43">
        <v>32010601</v>
      </c>
      <c r="C53" s="44" t="s">
        <v>128</v>
      </c>
      <c r="D53" s="45"/>
      <c r="E53" s="45"/>
      <c r="F53" s="45"/>
    </row>
    <row r="54" spans="1:6" hidden="1" x14ac:dyDescent="0.25">
      <c r="A54" s="42" t="s">
        <v>708</v>
      </c>
      <c r="B54" s="43">
        <v>32010602</v>
      </c>
      <c r="C54" s="44" t="s">
        <v>129</v>
      </c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s="1" customFormat="1" x14ac:dyDescent="0.25">
      <c r="A59" s="5"/>
      <c r="B59" s="4">
        <v>320109</v>
      </c>
      <c r="C59" s="5" t="s">
        <v>130</v>
      </c>
      <c r="D59" s="11">
        <f>SUM(D60:D70)</f>
        <v>65803470</v>
      </c>
      <c r="E59" s="11">
        <f>SUM(E60:E70)</f>
        <v>49000000</v>
      </c>
      <c r="F59" s="11">
        <f>SUM(F60:F70)</f>
        <v>0</v>
      </c>
    </row>
    <row r="60" spans="1:6" hidden="1" x14ac:dyDescent="0.25">
      <c r="A60" s="42" t="s">
        <v>718</v>
      </c>
      <c r="B60" s="43">
        <v>32010903</v>
      </c>
      <c r="C60" s="44" t="s">
        <v>131</v>
      </c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t="30" x14ac:dyDescent="0.25">
      <c r="A62" s="42" t="s">
        <v>719</v>
      </c>
      <c r="B62" s="43">
        <v>32010904</v>
      </c>
      <c r="C62" s="44" t="s">
        <v>884</v>
      </c>
      <c r="D62" s="45">
        <v>65803470</v>
      </c>
      <c r="E62" s="45">
        <v>49000000</v>
      </c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2" t="s">
        <v>720</v>
      </c>
      <c r="B64" s="43">
        <v>32010935</v>
      </c>
      <c r="C64" s="44" t="s">
        <v>133</v>
      </c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2" t="s">
        <v>721</v>
      </c>
      <c r="B68" s="43">
        <v>32010936</v>
      </c>
      <c r="C68" s="44" t="s">
        <v>134</v>
      </c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s="1" customFormat="1" x14ac:dyDescent="0.25">
      <c r="A71" s="5"/>
      <c r="B71" s="4">
        <v>320201</v>
      </c>
      <c r="C71" s="5" t="s">
        <v>146</v>
      </c>
      <c r="D71" s="11">
        <f>SUM(D72:D77)</f>
        <v>0</v>
      </c>
      <c r="E71" s="11">
        <f t="shared" ref="E71:F71" si="5">SUM(E72:E77)</f>
        <v>0</v>
      </c>
      <c r="F71" s="11">
        <f t="shared" si="5"/>
        <v>0</v>
      </c>
    </row>
    <row r="72" spans="1:6" hidden="1" x14ac:dyDescent="0.25">
      <c r="A72" s="42" t="s">
        <v>722</v>
      </c>
      <c r="B72" s="43">
        <v>32020101</v>
      </c>
      <c r="C72" s="44" t="s">
        <v>135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 t="s">
        <v>723</v>
      </c>
      <c r="B74" s="43">
        <v>32020102</v>
      </c>
      <c r="C74" s="44" t="s">
        <v>136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2" t="s">
        <v>724</v>
      </c>
      <c r="B76" s="43">
        <v>32020104</v>
      </c>
      <c r="C76" s="44" t="s">
        <v>137</v>
      </c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s="1" customFormat="1" x14ac:dyDescent="0.25">
      <c r="A78" s="5"/>
      <c r="B78" s="4">
        <v>320301</v>
      </c>
      <c r="C78" s="5" t="s">
        <v>138</v>
      </c>
      <c r="D78" s="11">
        <f>SUM(D79:D83)</f>
        <v>0</v>
      </c>
      <c r="E78" s="11">
        <f t="shared" ref="E78:F78" si="6">SUM(E79:E83)</f>
        <v>0</v>
      </c>
      <c r="F78" s="11">
        <f t="shared" si="6"/>
        <v>0</v>
      </c>
    </row>
    <row r="79" spans="1:6" hidden="1" x14ac:dyDescent="0.25">
      <c r="A79" s="42" t="s">
        <v>725</v>
      </c>
      <c r="B79" s="43">
        <v>32030101</v>
      </c>
      <c r="C79" s="44" t="s">
        <v>139</v>
      </c>
      <c r="D79" s="45"/>
      <c r="E79" s="45"/>
      <c r="F79" s="45"/>
    </row>
    <row r="80" spans="1:6" hidden="1" x14ac:dyDescent="0.25">
      <c r="A80" s="42" t="s">
        <v>726</v>
      </c>
      <c r="B80" s="43">
        <v>32030109</v>
      </c>
      <c r="C80" s="44" t="s">
        <v>140</v>
      </c>
      <c r="D80" s="45"/>
      <c r="E80" s="45"/>
      <c r="F80" s="45"/>
    </row>
    <row r="81" spans="1:6" hidden="1" x14ac:dyDescent="0.25">
      <c r="A81" s="42" t="s">
        <v>710</v>
      </c>
      <c r="B81" s="43">
        <v>32030110</v>
      </c>
      <c r="C81" s="44" t="s">
        <v>141</v>
      </c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hidden="1" x14ac:dyDescent="0.25">
      <c r="A83" s="46"/>
      <c r="B83" s="47"/>
      <c r="C83" s="46"/>
      <c r="D83" s="45"/>
      <c r="E83" s="45"/>
      <c r="F83" s="45"/>
    </row>
    <row r="84" spans="1:6" s="1" customFormat="1" x14ac:dyDescent="0.25">
      <c r="A84" s="5"/>
      <c r="B84" s="4">
        <v>32011000</v>
      </c>
      <c r="C84" s="5" t="s">
        <v>142</v>
      </c>
      <c r="D84" s="11">
        <f>SUM(D85:D86)</f>
        <v>0</v>
      </c>
      <c r="E84" s="11">
        <f>SUM(E85:E86)</f>
        <v>0</v>
      </c>
      <c r="F84" s="11">
        <f>SUM(F85:F86)</f>
        <v>0</v>
      </c>
    </row>
    <row r="85" spans="1:6" hidden="1" x14ac:dyDescent="0.25">
      <c r="A85" s="42" t="s">
        <v>709</v>
      </c>
      <c r="B85" s="46"/>
      <c r="C85" s="46"/>
      <c r="D85" s="45"/>
      <c r="E85" s="45"/>
      <c r="F85" s="45"/>
    </row>
    <row r="86" spans="1:6" hidden="1" x14ac:dyDescent="0.25">
      <c r="A86" s="46"/>
      <c r="B86" s="46"/>
      <c r="C86" s="46"/>
      <c r="D86" s="45"/>
      <c r="E86" s="45"/>
      <c r="F86" s="45"/>
    </row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NmiTTgC5RPLLYtnaarUOxZeGnjsy11wKZR8w59qqIn1Wpvcn8UDcTGLkObu1ecy2ycsVJRh2YqgBNP4kx69VCg==" saltValue="xQZ384rX0BpIYUb82qYfg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75" orientation="landscape" r:id="rId1"/>
  <headerFooter>
    <oddFooter>&amp;C&amp;P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/>
  <dimension ref="A2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85" t="s">
        <v>523</v>
      </c>
      <c r="B2" s="85"/>
      <c r="C2" s="85"/>
      <c r="D2" s="85"/>
      <c r="E2" s="85"/>
    </row>
    <row r="3" spans="1:5" ht="26.4" customHeight="1" x14ac:dyDescent="0.25">
      <c r="A3" s="87" t="s">
        <v>827</v>
      </c>
      <c r="B3" s="87"/>
      <c r="C3" s="87"/>
      <c r="D3" s="87"/>
      <c r="E3" s="87"/>
    </row>
    <row r="4" spans="1:5" x14ac:dyDescent="0.25">
      <c r="A4" s="86" t="s">
        <v>758</v>
      </c>
      <c r="B4" s="86"/>
      <c r="C4" s="86"/>
      <c r="D4" s="86"/>
      <c r="E4" s="86"/>
    </row>
    <row r="6" spans="1:5" ht="49.2" customHeight="1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3">
        <v>21</v>
      </c>
      <c r="B7" s="3" t="s">
        <v>4</v>
      </c>
      <c r="C7" s="12">
        <f>C8+C13+C20</f>
        <v>156618940.58000001</v>
      </c>
      <c r="D7" s="12">
        <f t="shared" ref="D7:E7" si="0">D8+D13+D20</f>
        <v>156618940.58000001</v>
      </c>
      <c r="E7" s="12">
        <f t="shared" si="0"/>
        <v>149035664.24000001</v>
      </c>
    </row>
    <row r="8" spans="1:5" s="1" customFormat="1" x14ac:dyDescent="0.25">
      <c r="A8" s="3">
        <v>2101</v>
      </c>
      <c r="B8" s="3" t="s">
        <v>5</v>
      </c>
      <c r="C8" s="12">
        <f>C9</f>
        <v>156618940.58000001</v>
      </c>
      <c r="D8" s="12">
        <f t="shared" ref="D8:E8" si="1">D9</f>
        <v>156618940.58000001</v>
      </c>
      <c r="E8" s="12">
        <f t="shared" si="1"/>
        <v>149035664.24000001</v>
      </c>
    </row>
    <row r="9" spans="1:5" s="1" customFormat="1" x14ac:dyDescent="0.25">
      <c r="A9" s="3">
        <v>210101</v>
      </c>
      <c r="B9" s="3" t="s">
        <v>6</v>
      </c>
      <c r="C9" s="12">
        <f>SUM(C10:C12)</f>
        <v>156618940.58000001</v>
      </c>
      <c r="D9" s="12">
        <f t="shared" ref="D9:E9" si="2">SUM(D10:D12)</f>
        <v>156618940.58000001</v>
      </c>
      <c r="E9" s="12">
        <f t="shared" si="2"/>
        <v>149035664.24000001</v>
      </c>
    </row>
    <row r="10" spans="1:5" x14ac:dyDescent="0.25">
      <c r="A10" s="59">
        <v>21010101</v>
      </c>
      <c r="B10" s="48" t="s">
        <v>5</v>
      </c>
      <c r="C10" s="41">
        <v>156618940.58000001</v>
      </c>
      <c r="D10" s="41">
        <v>156618940.58000001</v>
      </c>
      <c r="E10" s="41">
        <v>149035664.24000001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8SfjTxL4A/TNykC4R2mb8WsvJFxPOtb+yG+/uaYfh4OoIJHLvrp6IKMctSqsN+sE2DaHwtjvbovaFbZBlGq+FQ==" saltValue="4k5vxL42So/hziuF+ub+g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6">
    <pageSetUpPr fitToPage="1"/>
  </sheetPr>
  <dimension ref="A3:E300"/>
  <sheetViews>
    <sheetView view="pageBreakPreview" topLeftCell="B48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85" t="s">
        <v>524</v>
      </c>
      <c r="B3" s="85"/>
      <c r="C3" s="85"/>
      <c r="D3" s="85"/>
      <c r="E3" s="85"/>
    </row>
    <row r="4" spans="1:5" ht="28.95" customHeight="1" x14ac:dyDescent="0.25">
      <c r="A4" s="87" t="s">
        <v>828</v>
      </c>
      <c r="B4" s="87"/>
      <c r="C4" s="87"/>
      <c r="D4" s="87"/>
      <c r="E4" s="87"/>
    </row>
    <row r="5" spans="1:5" x14ac:dyDescent="0.25">
      <c r="A5" s="86" t="s">
        <v>758</v>
      </c>
      <c r="B5" s="86"/>
      <c r="C5" s="86"/>
      <c r="D5" s="86"/>
      <c r="E5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4">
        <v>2</v>
      </c>
      <c r="B7" s="5" t="s">
        <v>20</v>
      </c>
      <c r="C7" s="12">
        <f>C8+C84+C88+C93</f>
        <v>47697970</v>
      </c>
      <c r="D7" s="12">
        <f t="shared" ref="D7:E7" si="0">D8+D84+D88+D93</f>
        <v>18827064</v>
      </c>
      <c r="E7" s="12">
        <f t="shared" si="0"/>
        <v>40197970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20000000</v>
      </c>
      <c r="D8" s="12">
        <f t="shared" ref="D8:E8" si="1">D9+D14+D22+D36+D45+D48+D54+D63+D67+D70</f>
        <v>8694000</v>
      </c>
      <c r="E8" s="12">
        <f t="shared" si="1"/>
        <v>12500000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2500000</v>
      </c>
      <c r="D9" s="12">
        <f t="shared" ref="D9:E9" si="2">SUM(D10:D13)</f>
        <v>280000</v>
      </c>
      <c r="E9" s="12">
        <f t="shared" si="2"/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2500000</v>
      </c>
      <c r="D11" s="41">
        <v>280000</v>
      </c>
      <c r="E11" s="4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4500000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0</v>
      </c>
      <c r="D29" s="41">
        <v>0</v>
      </c>
      <c r="E29" s="41">
        <v>4500000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920000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41">
        <v>3000000</v>
      </c>
      <c r="D37" s="41">
        <v>920000</v>
      </c>
      <c r="E37" s="41">
        <v>1000000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12000000</v>
      </c>
      <c r="D48" s="12">
        <f t="shared" ref="D48:E48" si="6">SUM(D49:D53)</f>
        <v>6535000</v>
      </c>
      <c r="E48" s="12">
        <f t="shared" si="6"/>
        <v>5000000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41">
        <v>12000000</v>
      </c>
      <c r="D53" s="41">
        <v>6535000</v>
      </c>
      <c r="E53" s="41">
        <v>5000000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2500000</v>
      </c>
      <c r="D70" s="12">
        <f t="shared" ref="D70:E70" si="10">SUM(D71:D83)</f>
        <v>959000</v>
      </c>
      <c r="E70" s="12">
        <f t="shared" si="10"/>
        <v>500000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2500000</v>
      </c>
      <c r="D76" s="41">
        <v>959000</v>
      </c>
      <c r="E76" s="41">
        <v>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3000000</v>
      </c>
      <c r="D84" s="12">
        <f t="shared" ref="D84:E84" si="11">D85</f>
        <v>3000000</v>
      </c>
      <c r="E84" s="12">
        <f t="shared" si="11"/>
        <v>3000000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3000000</v>
      </c>
      <c r="D85" s="12">
        <f>SUM(D86:D87)</f>
        <v>3000000</v>
      </c>
      <c r="E85" s="12">
        <f>SUM(E86:E87)</f>
        <v>3000000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x14ac:dyDescent="0.25">
      <c r="A87" s="43">
        <v>22040109</v>
      </c>
      <c r="B87" s="44" t="s">
        <v>100</v>
      </c>
      <c r="C87" s="41">
        <v>3000000</v>
      </c>
      <c r="D87" s="41">
        <v>3000000</v>
      </c>
      <c r="E87" s="41">
        <v>3000000</v>
      </c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24697970</v>
      </c>
      <c r="D93" s="12">
        <f t="shared" ref="D93:E93" si="14">D94+D96</f>
        <v>7133064</v>
      </c>
      <c r="E93" s="12">
        <f t="shared" si="14"/>
        <v>24697970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24697970</v>
      </c>
      <c r="D96" s="12">
        <f t="shared" ref="D96:E96" si="16">SUM(D97:D98)</f>
        <v>7133064</v>
      </c>
      <c r="E96" s="12">
        <f t="shared" si="16"/>
        <v>24697970</v>
      </c>
    </row>
    <row r="97" spans="1:5" x14ac:dyDescent="0.25">
      <c r="A97" s="43">
        <v>22070102</v>
      </c>
      <c r="B97" s="44" t="s">
        <v>885</v>
      </c>
      <c r="C97" s="41">
        <v>24697970</v>
      </c>
      <c r="D97" s="41">
        <v>7133064</v>
      </c>
      <c r="E97" s="41">
        <v>24697970</v>
      </c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RsvQzTXqvS4DHqXlZqHl6sPavpEskjS8enwFeo1fpRHmsfzqEuuTv3OylN4mFhfnEpzLpiriFFTk0XBB5YUWg==" saltValue="9OcOGujkuhi57dEdL07vW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9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7"/>
  <dimension ref="A1:F300"/>
  <sheetViews>
    <sheetView view="pageBreakPreview" topLeftCell="A11" zoomScale="80" zoomScaleNormal="130" zoomScaleSheetLayoutView="80" workbookViewId="0">
      <selection activeCell="A93" activeCellId="9" sqref="F1 A35:XFD35 A46:XFD46 A52:XFD55 A58:XFD58 A67:XFD68 A74:XFD82 A86:XFD88 A90:XFD90 A93:XFD95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hidden="1" x14ac:dyDescent="0.25">
      <c r="A1" s="85" t="s">
        <v>143</v>
      </c>
      <c r="B1" s="85"/>
      <c r="C1" s="85"/>
      <c r="D1" s="85"/>
      <c r="E1" s="85"/>
    </row>
    <row r="2" spans="1:6" x14ac:dyDescent="0.25">
      <c r="A2" s="86" t="s">
        <v>829</v>
      </c>
      <c r="B2" s="86"/>
      <c r="C2" s="86"/>
      <c r="D2" s="86"/>
      <c r="E2" s="86"/>
    </row>
    <row r="3" spans="1:6" x14ac:dyDescent="0.25">
      <c r="A3" s="86" t="s">
        <v>758</v>
      </c>
      <c r="B3" s="86"/>
      <c r="C3" s="86"/>
      <c r="D3" s="86"/>
      <c r="E3" s="86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591</v>
      </c>
      <c r="E5" s="50" t="s">
        <v>592</v>
      </c>
      <c r="F5" s="50" t="s">
        <v>593</v>
      </c>
    </row>
    <row r="6" spans="1:6" s="1" customFormat="1" x14ac:dyDescent="0.25">
      <c r="A6" s="8" t="s">
        <v>611</v>
      </c>
      <c r="B6" s="4">
        <v>3</v>
      </c>
      <c r="C6" s="5" t="s">
        <v>113</v>
      </c>
      <c r="D6" s="11">
        <f>D7+D34+D45+D51+D57+D66+D73+D85+D92+D98</f>
        <v>242340428</v>
      </c>
      <c r="E6" s="11">
        <f>E7+E34+E45+E51+E57+E66+E73+E85+E92+E98</f>
        <v>9209032.5</v>
      </c>
      <c r="F6" s="11">
        <f>F7+F34+F45+F51+F57+F66+F73+F85+F92+F98</f>
        <v>125000000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SUM(D8:D33)</f>
        <v>242340428</v>
      </c>
      <c r="E7" s="11">
        <f t="shared" ref="E7:F7" si="0">SUM(E8:E33)</f>
        <v>9209032.5</v>
      </c>
      <c r="F7" s="11">
        <f t="shared" si="0"/>
        <v>125000000</v>
      </c>
    </row>
    <row r="8" spans="1:6" ht="45" x14ac:dyDescent="0.25">
      <c r="A8" s="42" t="s">
        <v>612</v>
      </c>
      <c r="B8" s="43">
        <v>32010101</v>
      </c>
      <c r="C8" s="44" t="s">
        <v>954</v>
      </c>
      <c r="D8" s="45">
        <v>20000000</v>
      </c>
      <c r="E8" s="45">
        <v>0</v>
      </c>
      <c r="F8" s="45">
        <v>0</v>
      </c>
    </row>
    <row r="9" spans="1:6" ht="30" x14ac:dyDescent="0.25">
      <c r="A9" s="42" t="s">
        <v>612</v>
      </c>
      <c r="B9" s="43">
        <v>32010101</v>
      </c>
      <c r="C9" s="44" t="s">
        <v>929</v>
      </c>
      <c r="D9" s="45">
        <v>0</v>
      </c>
      <c r="E9" s="45">
        <v>0</v>
      </c>
      <c r="F9" s="45">
        <v>5000000</v>
      </c>
    </row>
    <row r="10" spans="1:6" ht="30" x14ac:dyDescent="0.25">
      <c r="A10" s="42"/>
      <c r="B10" s="43"/>
      <c r="C10" s="44" t="s">
        <v>930</v>
      </c>
      <c r="D10" s="45"/>
      <c r="E10" s="45"/>
      <c r="F10" s="45">
        <v>5000000</v>
      </c>
    </row>
    <row r="11" spans="1:6" ht="30" x14ac:dyDescent="0.25">
      <c r="A11" s="42"/>
      <c r="B11" s="43"/>
      <c r="C11" s="44" t="s">
        <v>931</v>
      </c>
      <c r="D11" s="45"/>
      <c r="E11" s="45"/>
      <c r="F11" s="45">
        <v>4000000</v>
      </c>
    </row>
    <row r="12" spans="1:6" ht="30" x14ac:dyDescent="0.25">
      <c r="A12" s="42"/>
      <c r="B12" s="43"/>
      <c r="C12" s="44" t="s">
        <v>932</v>
      </c>
      <c r="D12" s="45"/>
      <c r="E12" s="45"/>
      <c r="F12" s="45">
        <v>4000000</v>
      </c>
    </row>
    <row r="13" spans="1:6" ht="30" x14ac:dyDescent="0.25">
      <c r="A13" s="42"/>
      <c r="B13" s="43"/>
      <c r="C13" s="44" t="s">
        <v>933</v>
      </c>
      <c r="D13" s="45"/>
      <c r="E13" s="45"/>
      <c r="F13" s="45">
        <v>4000000</v>
      </c>
    </row>
    <row r="14" spans="1:6" ht="30" x14ac:dyDescent="0.25">
      <c r="A14" s="42"/>
      <c r="B14" s="43"/>
      <c r="C14" s="44" t="s">
        <v>934</v>
      </c>
      <c r="D14" s="45"/>
      <c r="E14" s="45"/>
      <c r="F14" s="45">
        <v>4000000</v>
      </c>
    </row>
    <row r="15" spans="1:6" ht="30" x14ac:dyDescent="0.25">
      <c r="A15" s="42"/>
      <c r="B15" s="43"/>
      <c r="C15" s="44" t="s">
        <v>936</v>
      </c>
      <c r="D15" s="45"/>
      <c r="E15" s="45"/>
      <c r="F15" s="45">
        <v>4000000</v>
      </c>
    </row>
    <row r="16" spans="1:6" ht="30" x14ac:dyDescent="0.25">
      <c r="A16" s="42"/>
      <c r="B16" s="43"/>
      <c r="C16" s="44" t="s">
        <v>935</v>
      </c>
      <c r="D16" s="45"/>
      <c r="E16" s="45"/>
      <c r="F16" s="45">
        <v>4000000</v>
      </c>
    </row>
    <row r="17" spans="1:6" ht="30" x14ac:dyDescent="0.25">
      <c r="A17" s="42"/>
      <c r="B17" s="43"/>
      <c r="C17" s="44" t="s">
        <v>937</v>
      </c>
      <c r="D17" s="45"/>
      <c r="E17" s="45"/>
      <c r="F17" s="45">
        <v>4000000</v>
      </c>
    </row>
    <row r="18" spans="1:6" ht="30" x14ac:dyDescent="0.25">
      <c r="A18" s="42"/>
      <c r="B18" s="43"/>
      <c r="C18" s="44" t="s">
        <v>938</v>
      </c>
      <c r="D18" s="45"/>
      <c r="E18" s="45"/>
      <c r="F18" s="45">
        <v>4000000</v>
      </c>
    </row>
    <row r="19" spans="1:6" ht="30" x14ac:dyDescent="0.25">
      <c r="A19" s="42"/>
      <c r="B19" s="43"/>
      <c r="C19" s="44" t="s">
        <v>939</v>
      </c>
      <c r="D19" s="45"/>
      <c r="E19" s="45"/>
      <c r="F19" s="45">
        <v>4000000</v>
      </c>
    </row>
    <row r="20" spans="1:6" ht="30" x14ac:dyDescent="0.25">
      <c r="A20" s="42"/>
      <c r="B20" s="43"/>
      <c r="C20" s="44" t="s">
        <v>940</v>
      </c>
      <c r="D20" s="45"/>
      <c r="E20" s="45"/>
      <c r="F20" s="45">
        <v>4000000</v>
      </c>
    </row>
    <row r="21" spans="1:6" ht="30" x14ac:dyDescent="0.25">
      <c r="A21" s="42"/>
      <c r="B21" s="43">
        <v>32010101</v>
      </c>
      <c r="C21" s="44" t="s">
        <v>955</v>
      </c>
      <c r="D21" s="45">
        <v>8000000</v>
      </c>
      <c r="E21" s="45">
        <v>0</v>
      </c>
      <c r="F21" s="45">
        <v>0</v>
      </c>
    </row>
    <row r="22" spans="1:6" ht="30" x14ac:dyDescent="0.25">
      <c r="A22" s="42" t="s">
        <v>613</v>
      </c>
      <c r="B22" s="43">
        <v>32010101</v>
      </c>
      <c r="C22" s="44" t="s">
        <v>957</v>
      </c>
      <c r="D22" s="45">
        <v>0</v>
      </c>
      <c r="E22" s="45">
        <v>0</v>
      </c>
      <c r="F22" s="45">
        <v>2500000</v>
      </c>
    </row>
    <row r="23" spans="1:6" ht="30" x14ac:dyDescent="0.25">
      <c r="A23" s="42"/>
      <c r="B23" s="43">
        <v>32010101</v>
      </c>
      <c r="C23" s="44" t="s">
        <v>956</v>
      </c>
      <c r="D23" s="45"/>
      <c r="E23" s="45"/>
      <c r="F23" s="45">
        <v>2500000</v>
      </c>
    </row>
    <row r="24" spans="1:6" ht="45" x14ac:dyDescent="0.25">
      <c r="A24" s="42" t="s">
        <v>730</v>
      </c>
      <c r="B24" s="43">
        <v>32010101</v>
      </c>
      <c r="C24" s="44" t="s">
        <v>886</v>
      </c>
      <c r="D24" s="45">
        <v>200340428</v>
      </c>
      <c r="E24" s="45">
        <v>0</v>
      </c>
      <c r="F24" s="45">
        <v>0</v>
      </c>
    </row>
    <row r="25" spans="1:6" ht="30" x14ac:dyDescent="0.25">
      <c r="A25" s="42" t="s">
        <v>730</v>
      </c>
      <c r="B25" s="43">
        <v>32010101</v>
      </c>
      <c r="C25" s="44" t="s">
        <v>958</v>
      </c>
      <c r="D25" s="45"/>
      <c r="E25" s="45"/>
      <c r="F25" s="45">
        <v>20000000</v>
      </c>
    </row>
    <row r="26" spans="1:6" ht="30" x14ac:dyDescent="0.25">
      <c r="A26" s="42" t="s">
        <v>730</v>
      </c>
      <c r="B26" s="43">
        <v>32010101</v>
      </c>
      <c r="C26" s="44" t="s">
        <v>959</v>
      </c>
      <c r="D26" s="45"/>
      <c r="E26" s="45"/>
      <c r="F26" s="45">
        <v>20000000</v>
      </c>
    </row>
    <row r="27" spans="1:6" ht="30" x14ac:dyDescent="0.25">
      <c r="A27" s="42" t="s">
        <v>730</v>
      </c>
      <c r="B27" s="43">
        <v>32010101</v>
      </c>
      <c r="C27" s="44" t="s">
        <v>960</v>
      </c>
      <c r="D27" s="45"/>
      <c r="E27" s="45"/>
      <c r="F27" s="45">
        <v>20000000</v>
      </c>
    </row>
    <row r="28" spans="1:6" ht="30" x14ac:dyDescent="0.25">
      <c r="A28" s="42" t="s">
        <v>731</v>
      </c>
      <c r="B28" s="43">
        <v>32010101</v>
      </c>
      <c r="C28" s="44" t="s">
        <v>961</v>
      </c>
      <c r="D28" s="45">
        <v>14000000</v>
      </c>
      <c r="E28" s="45">
        <v>9209032.5</v>
      </c>
      <c r="F28" s="45"/>
    </row>
    <row r="29" spans="1:6" ht="30" x14ac:dyDescent="0.25">
      <c r="A29" s="44"/>
      <c r="B29" s="43">
        <v>32010101</v>
      </c>
      <c r="C29" s="44" t="s">
        <v>928</v>
      </c>
      <c r="D29" s="45"/>
      <c r="E29" s="45"/>
      <c r="F29" s="45">
        <v>10000000</v>
      </c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32010200</v>
      </c>
      <c r="C34" s="5" t="s">
        <v>116</v>
      </c>
      <c r="D34" s="11">
        <f>SUM(D35:D44)</f>
        <v>0</v>
      </c>
      <c r="E34" s="11">
        <f t="shared" ref="E34:F34" si="1">SUM(E35:E44)</f>
        <v>0</v>
      </c>
      <c r="F34" s="11">
        <f t="shared" si="1"/>
        <v>0</v>
      </c>
    </row>
    <row r="35" spans="1:6" hidden="1" x14ac:dyDescent="0.25">
      <c r="A35" s="42" t="s">
        <v>613</v>
      </c>
      <c r="B35" s="43">
        <v>32010202</v>
      </c>
      <c r="C35" s="44" t="s">
        <v>117</v>
      </c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hidden="1" x14ac:dyDescent="0.25">
      <c r="A37" s="46"/>
      <c r="B37" s="47"/>
      <c r="C37" s="46"/>
      <c r="D37" s="45"/>
      <c r="E37" s="45"/>
      <c r="F37" s="45"/>
    </row>
    <row r="38" spans="1:6" hidden="1" x14ac:dyDescent="0.25">
      <c r="A38" s="46"/>
      <c r="B38" s="47"/>
      <c r="C38" s="46"/>
      <c r="D38" s="45"/>
      <c r="E38" s="45"/>
      <c r="F38" s="45"/>
    </row>
    <row r="39" spans="1:6" hidden="1" x14ac:dyDescent="0.25">
      <c r="A39" s="46"/>
      <c r="B39" s="47"/>
      <c r="C39" s="46"/>
      <c r="D39" s="45"/>
      <c r="E39" s="45"/>
      <c r="F39" s="45"/>
    </row>
    <row r="40" spans="1:6" hidden="1" x14ac:dyDescent="0.25">
      <c r="A40" s="46"/>
      <c r="B40" s="47"/>
      <c r="C40" s="46"/>
      <c r="D40" s="45"/>
      <c r="E40" s="45"/>
      <c r="F40" s="45"/>
    </row>
    <row r="41" spans="1:6" hidden="1" x14ac:dyDescent="0.25">
      <c r="A41" s="46"/>
      <c r="B41" s="47"/>
      <c r="C41" s="46"/>
      <c r="D41" s="45"/>
      <c r="E41" s="45"/>
      <c r="F41" s="45"/>
    </row>
    <row r="42" spans="1:6" hidden="1" x14ac:dyDescent="0.25">
      <c r="A42" s="46"/>
      <c r="B42" s="47"/>
      <c r="C42" s="46"/>
      <c r="D42" s="45"/>
      <c r="E42" s="45"/>
      <c r="F42" s="45"/>
    </row>
    <row r="43" spans="1:6" hidden="1" x14ac:dyDescent="0.25">
      <c r="A43" s="46"/>
      <c r="B43" s="47"/>
      <c r="C43" s="46"/>
      <c r="D43" s="45"/>
      <c r="E43" s="45"/>
      <c r="F43" s="45"/>
    </row>
    <row r="44" spans="1:6" hidden="1" x14ac:dyDescent="0.25">
      <c r="A44" s="46"/>
      <c r="B44" s="47"/>
      <c r="C44" s="46"/>
      <c r="D44" s="45"/>
      <c r="E44" s="45"/>
      <c r="F44" s="45"/>
    </row>
    <row r="45" spans="1:6" s="1" customFormat="1" x14ac:dyDescent="0.25">
      <c r="A45" s="5"/>
      <c r="B45" s="4">
        <v>320103</v>
      </c>
      <c r="C45" s="5" t="s">
        <v>118</v>
      </c>
      <c r="D45" s="11">
        <f>SUM(D46:D50)</f>
        <v>0</v>
      </c>
      <c r="E45" s="11">
        <f t="shared" ref="E45:F45" si="2">SUM(E46:E50)</f>
        <v>0</v>
      </c>
      <c r="F45" s="11">
        <f t="shared" si="2"/>
        <v>0</v>
      </c>
    </row>
    <row r="46" spans="1:6" hidden="1" x14ac:dyDescent="0.25">
      <c r="A46" s="42" t="s">
        <v>730</v>
      </c>
      <c r="B46" s="43">
        <v>32010301</v>
      </c>
      <c r="C46" s="44" t="s">
        <v>119</v>
      </c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s="1" customFormat="1" x14ac:dyDescent="0.25">
      <c r="A51" s="5"/>
      <c r="B51" s="4">
        <v>32010400</v>
      </c>
      <c r="C51" s="5" t="s">
        <v>120</v>
      </c>
      <c r="D51" s="11">
        <f>SUM(D52:D56)</f>
        <v>0</v>
      </c>
      <c r="E51" s="11">
        <f t="shared" ref="E51:F51" si="3">SUM(E52:E56)</f>
        <v>0</v>
      </c>
      <c r="F51" s="11">
        <f t="shared" si="3"/>
        <v>0</v>
      </c>
    </row>
    <row r="52" spans="1:6" hidden="1" x14ac:dyDescent="0.25">
      <c r="A52" s="42" t="s">
        <v>731</v>
      </c>
      <c r="B52" s="43">
        <v>32010405</v>
      </c>
      <c r="C52" s="44" t="s">
        <v>121</v>
      </c>
      <c r="D52" s="45"/>
      <c r="E52" s="45"/>
      <c r="F52" s="45"/>
    </row>
    <row r="53" spans="1:6" hidden="1" x14ac:dyDescent="0.25">
      <c r="A53" s="42" t="s">
        <v>732</v>
      </c>
      <c r="B53" s="43">
        <v>32010406</v>
      </c>
      <c r="C53" s="44" t="s">
        <v>122</v>
      </c>
      <c r="D53" s="45"/>
      <c r="E53" s="45"/>
      <c r="F53" s="45"/>
    </row>
    <row r="54" spans="1:6" hidden="1" x14ac:dyDescent="0.25">
      <c r="A54" s="42" t="s">
        <v>733</v>
      </c>
      <c r="B54" s="43">
        <v>32010407</v>
      </c>
      <c r="C54" s="44" t="s">
        <v>123</v>
      </c>
      <c r="D54" s="45"/>
      <c r="E54" s="45"/>
      <c r="F54" s="45"/>
    </row>
    <row r="55" spans="1:6" hidden="1" x14ac:dyDescent="0.25">
      <c r="A55" s="42" t="s">
        <v>734</v>
      </c>
      <c r="B55" s="43">
        <v>32010408</v>
      </c>
      <c r="C55" s="44" t="s">
        <v>124</v>
      </c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s="1" customFormat="1" x14ac:dyDescent="0.25">
      <c r="A57" s="5"/>
      <c r="B57" s="4">
        <v>320105</v>
      </c>
      <c r="C57" s="5" t="s">
        <v>125</v>
      </c>
      <c r="D57" s="11">
        <f>SUM(D58:D65)</f>
        <v>0</v>
      </c>
      <c r="E57" s="11">
        <f t="shared" ref="E57:F57" si="4">SUM(E58:E65)</f>
        <v>0</v>
      </c>
      <c r="F57" s="11">
        <f t="shared" si="4"/>
        <v>0</v>
      </c>
    </row>
    <row r="58" spans="1:6" hidden="1" x14ac:dyDescent="0.25">
      <c r="A58" s="42" t="s">
        <v>735</v>
      </c>
      <c r="B58" s="43">
        <v>32010501</v>
      </c>
      <c r="C58" s="44" t="s">
        <v>126</v>
      </c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6"/>
      <c r="B63" s="47"/>
      <c r="C63" s="46"/>
      <c r="D63" s="45"/>
      <c r="E63" s="45"/>
      <c r="F63" s="45"/>
    </row>
    <row r="64" spans="1:6" hidden="1" x14ac:dyDescent="0.25">
      <c r="A64" s="46"/>
      <c r="B64" s="47"/>
      <c r="C64" s="46"/>
      <c r="D64" s="45"/>
      <c r="E64" s="45"/>
      <c r="F64" s="45"/>
    </row>
    <row r="65" spans="1:6" hidden="1" x14ac:dyDescent="0.25">
      <c r="A65" s="46"/>
      <c r="B65" s="47"/>
      <c r="C65" s="46"/>
      <c r="D65" s="45"/>
      <c r="E65" s="45"/>
      <c r="F65" s="45"/>
    </row>
    <row r="66" spans="1:6" s="1" customFormat="1" x14ac:dyDescent="0.25">
      <c r="A66" s="5"/>
      <c r="B66" s="4">
        <v>320106</v>
      </c>
      <c r="C66" s="5" t="s">
        <v>127</v>
      </c>
      <c r="D66" s="11">
        <f>SUM(D67:D72)</f>
        <v>0</v>
      </c>
      <c r="E66" s="11">
        <f t="shared" ref="E66:F66" si="5">SUM(E67:E72)</f>
        <v>0</v>
      </c>
      <c r="F66" s="11">
        <f t="shared" si="5"/>
        <v>0</v>
      </c>
    </row>
    <row r="67" spans="1:6" hidden="1" x14ac:dyDescent="0.25">
      <c r="A67" s="42" t="s">
        <v>736</v>
      </c>
      <c r="B67" s="43">
        <v>32010601</v>
      </c>
      <c r="C67" s="44" t="s">
        <v>128</v>
      </c>
      <c r="D67" s="45"/>
      <c r="E67" s="45"/>
      <c r="F67" s="45"/>
    </row>
    <row r="68" spans="1:6" hidden="1" x14ac:dyDescent="0.25">
      <c r="A68" s="42" t="s">
        <v>727</v>
      </c>
      <c r="B68" s="43">
        <v>32010602</v>
      </c>
      <c r="C68" s="44" t="s">
        <v>129</v>
      </c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s="1" customFormat="1" x14ac:dyDescent="0.25">
      <c r="A73" s="5"/>
      <c r="B73" s="4">
        <v>320109</v>
      </c>
      <c r="C73" s="5" t="s">
        <v>130</v>
      </c>
      <c r="D73" s="11">
        <f>SUM(D74:D84)</f>
        <v>0</v>
      </c>
      <c r="E73" s="11">
        <f t="shared" ref="E73:F73" si="6">SUM(E74:E84)</f>
        <v>0</v>
      </c>
      <c r="F73" s="11">
        <f t="shared" si="6"/>
        <v>0</v>
      </c>
    </row>
    <row r="74" spans="1:6" hidden="1" x14ac:dyDescent="0.25">
      <c r="A74" s="42" t="s">
        <v>737</v>
      </c>
      <c r="B74" s="43">
        <v>32010903</v>
      </c>
      <c r="C74" s="44" t="s">
        <v>131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2" t="s">
        <v>738</v>
      </c>
      <c r="B76" s="43">
        <v>32010904</v>
      </c>
      <c r="C76" s="44" t="s">
        <v>132</v>
      </c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hidden="1" x14ac:dyDescent="0.25">
      <c r="A78" s="42" t="s">
        <v>739</v>
      </c>
      <c r="B78" s="43">
        <v>32010935</v>
      </c>
      <c r="C78" s="44" t="s">
        <v>133</v>
      </c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hidden="1" x14ac:dyDescent="0.25">
      <c r="A82" s="42" t="s">
        <v>740</v>
      </c>
      <c r="B82" s="43">
        <v>32010936</v>
      </c>
      <c r="C82" s="44" t="s">
        <v>134</v>
      </c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s="1" customFormat="1" x14ac:dyDescent="0.25">
      <c r="A85" s="5"/>
      <c r="B85" s="4">
        <v>320201</v>
      </c>
      <c r="C85" s="5" t="s">
        <v>146</v>
      </c>
      <c r="D85" s="11">
        <f>SUM(D86:D91)</f>
        <v>0</v>
      </c>
      <c r="E85" s="11">
        <f t="shared" ref="E85:F85" si="7">SUM(E86:E91)</f>
        <v>0</v>
      </c>
      <c r="F85" s="11">
        <f t="shared" si="7"/>
        <v>0</v>
      </c>
    </row>
    <row r="86" spans="1:6" hidden="1" x14ac:dyDescent="0.25">
      <c r="A86" s="42" t="s">
        <v>741</v>
      </c>
      <c r="B86" s="43">
        <v>32020101</v>
      </c>
      <c r="C86" s="44" t="s">
        <v>135</v>
      </c>
      <c r="D86" s="45"/>
      <c r="E86" s="45"/>
      <c r="F86" s="45"/>
    </row>
    <row r="87" spans="1:6" hidden="1" x14ac:dyDescent="0.25">
      <c r="A87" s="44"/>
      <c r="B87" s="43"/>
      <c r="C87" s="44"/>
      <c r="D87" s="45"/>
      <c r="E87" s="45"/>
      <c r="F87" s="45"/>
    </row>
    <row r="88" spans="1:6" hidden="1" x14ac:dyDescent="0.25">
      <c r="A88" s="42" t="s">
        <v>742</v>
      </c>
      <c r="B88" s="43">
        <v>32020102</v>
      </c>
      <c r="C88" s="44" t="s">
        <v>136</v>
      </c>
      <c r="D88" s="45"/>
      <c r="E88" s="45"/>
      <c r="F88" s="45"/>
    </row>
    <row r="89" spans="1:6" hidden="1" x14ac:dyDescent="0.25">
      <c r="A89" s="44"/>
      <c r="B89" s="43"/>
      <c r="C89" s="44"/>
      <c r="D89" s="45"/>
      <c r="E89" s="45"/>
      <c r="F89" s="45"/>
    </row>
    <row r="90" spans="1:6" hidden="1" x14ac:dyDescent="0.25">
      <c r="A90" s="42" t="s">
        <v>743</v>
      </c>
      <c r="B90" s="43">
        <v>32020104</v>
      </c>
      <c r="C90" s="44" t="s">
        <v>137</v>
      </c>
      <c r="D90" s="45"/>
      <c r="E90" s="45"/>
      <c r="F90" s="45"/>
    </row>
    <row r="91" spans="1:6" hidden="1" x14ac:dyDescent="0.25">
      <c r="A91" s="44"/>
      <c r="B91" s="43"/>
      <c r="C91" s="44"/>
      <c r="D91" s="45"/>
      <c r="E91" s="45"/>
      <c r="F91" s="45"/>
    </row>
    <row r="92" spans="1:6" s="1" customFormat="1" x14ac:dyDescent="0.25">
      <c r="A92" s="5"/>
      <c r="B92" s="4">
        <v>320301</v>
      </c>
      <c r="C92" s="5" t="s">
        <v>138</v>
      </c>
      <c r="D92" s="11">
        <f>SUM(D93:D97)</f>
        <v>0</v>
      </c>
      <c r="E92" s="11">
        <f>SUM(E93:E97)</f>
        <v>0</v>
      </c>
      <c r="F92" s="11">
        <f>SUM(F93:F97)</f>
        <v>0</v>
      </c>
    </row>
    <row r="93" spans="1:6" hidden="1" x14ac:dyDescent="0.25">
      <c r="A93" s="42" t="s">
        <v>744</v>
      </c>
      <c r="B93" s="43">
        <v>32030101</v>
      </c>
      <c r="C93" s="44" t="s">
        <v>139</v>
      </c>
      <c r="D93" s="45"/>
      <c r="E93" s="45"/>
      <c r="F93" s="45"/>
    </row>
    <row r="94" spans="1:6" hidden="1" x14ac:dyDescent="0.25">
      <c r="A94" s="42" t="s">
        <v>745</v>
      </c>
      <c r="B94" s="43">
        <v>32030109</v>
      </c>
      <c r="C94" s="44" t="s">
        <v>140</v>
      </c>
      <c r="D94" s="45"/>
      <c r="E94" s="45"/>
      <c r="F94" s="45"/>
    </row>
    <row r="95" spans="1:6" hidden="1" x14ac:dyDescent="0.25">
      <c r="A95" s="42" t="s">
        <v>729</v>
      </c>
      <c r="B95" s="43">
        <v>32030110</v>
      </c>
      <c r="C95" s="44" t="s">
        <v>141</v>
      </c>
      <c r="D95" s="45"/>
      <c r="E95" s="45"/>
      <c r="F95" s="45"/>
    </row>
    <row r="96" spans="1:6" hidden="1" x14ac:dyDescent="0.25">
      <c r="A96" s="46"/>
      <c r="B96" s="47"/>
      <c r="C96" s="46"/>
      <c r="D96" s="45"/>
      <c r="E96" s="45"/>
      <c r="F96" s="45"/>
    </row>
    <row r="97" spans="1:6" hidden="1" x14ac:dyDescent="0.25">
      <c r="A97" s="46"/>
      <c r="B97" s="47"/>
      <c r="C97" s="46"/>
      <c r="D97" s="45"/>
      <c r="E97" s="45"/>
      <c r="F97" s="45"/>
    </row>
    <row r="98" spans="1:6" s="1" customFormat="1" x14ac:dyDescent="0.25">
      <c r="A98" s="5"/>
      <c r="B98" s="4">
        <v>32011000</v>
      </c>
      <c r="C98" s="5" t="s">
        <v>142</v>
      </c>
      <c r="D98" s="11">
        <f>SUM(D99:D100)</f>
        <v>0</v>
      </c>
      <c r="E98" s="11">
        <f>SUM(E99:E100)</f>
        <v>0</v>
      </c>
      <c r="F98" s="11">
        <f>SUM(F99:F100)</f>
        <v>0</v>
      </c>
    </row>
    <row r="99" spans="1:6" hidden="1" x14ac:dyDescent="0.25">
      <c r="A99" s="42" t="s">
        <v>728</v>
      </c>
      <c r="B99" s="46"/>
      <c r="C99" s="46"/>
      <c r="D99" s="45"/>
      <c r="E99" s="45"/>
      <c r="F99" s="45"/>
    </row>
    <row r="100" spans="1:6" hidden="1" x14ac:dyDescent="0.25">
      <c r="A100" s="46"/>
      <c r="B100" s="46"/>
      <c r="C100" s="46"/>
      <c r="D100" s="45"/>
      <c r="E100" s="45"/>
      <c r="F100" s="45"/>
    </row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b9aYnJb7c3bH156nwvEimrU1OsJNP8NzRn2Z1MjDlxEyKM8alfFi7sofy0cOXgupXIt5Ivg+gw5ux/Syyff4ow==" saltValue="QrzGxlG0iWy8QPbn25Dll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rowBreaks count="1" manualBreakCount="1">
    <brk id="21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8"/>
  <dimension ref="A2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85" t="s">
        <v>523</v>
      </c>
      <c r="B2" s="85"/>
      <c r="C2" s="85"/>
      <c r="D2" s="85"/>
      <c r="E2" s="85"/>
    </row>
    <row r="3" spans="1:5" ht="26.4" customHeight="1" x14ac:dyDescent="0.25">
      <c r="A3" s="87" t="s">
        <v>830</v>
      </c>
      <c r="B3" s="87"/>
      <c r="C3" s="87"/>
      <c r="D3" s="87"/>
      <c r="E3" s="87"/>
    </row>
    <row r="4" spans="1:5" x14ac:dyDescent="0.25">
      <c r="A4" s="86" t="s">
        <v>759</v>
      </c>
      <c r="B4" s="86"/>
      <c r="C4" s="86"/>
      <c r="D4" s="86"/>
      <c r="E4" s="86"/>
    </row>
    <row r="6" spans="1:5" ht="51" customHeight="1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3">
        <v>21</v>
      </c>
      <c r="B7" s="3" t="s">
        <v>4</v>
      </c>
      <c r="C7" s="12">
        <f>C8+C13+C20</f>
        <v>21588094</v>
      </c>
      <c r="D7" s="12">
        <f t="shared" ref="D7:E7" si="0">D8+D13+D20</f>
        <v>21588094</v>
      </c>
      <c r="E7" s="12">
        <f t="shared" si="0"/>
        <v>21588094</v>
      </c>
    </row>
    <row r="8" spans="1:5" s="1" customFormat="1" x14ac:dyDescent="0.25">
      <c r="A8" s="3">
        <v>2101</v>
      </c>
      <c r="B8" s="3" t="s">
        <v>5</v>
      </c>
      <c r="C8" s="12">
        <f>C9</f>
        <v>21588094</v>
      </c>
      <c r="D8" s="12">
        <f t="shared" ref="D8:E8" si="1">D9</f>
        <v>21588094</v>
      </c>
      <c r="E8" s="12">
        <f t="shared" si="1"/>
        <v>21588094</v>
      </c>
    </row>
    <row r="9" spans="1:5" s="1" customFormat="1" x14ac:dyDescent="0.25">
      <c r="A9" s="3">
        <v>210101</v>
      </c>
      <c r="B9" s="3" t="s">
        <v>6</v>
      </c>
      <c r="C9" s="12">
        <f>SUM(C10:C12)</f>
        <v>21588094</v>
      </c>
      <c r="D9" s="12">
        <f t="shared" ref="D9:E9" si="2">SUM(D10:D12)</f>
        <v>21588094</v>
      </c>
      <c r="E9" s="12">
        <f t="shared" si="2"/>
        <v>21588094</v>
      </c>
    </row>
    <row r="10" spans="1:5" x14ac:dyDescent="0.25">
      <c r="A10" s="59">
        <v>21010101</v>
      </c>
      <c r="B10" s="48" t="s">
        <v>5</v>
      </c>
      <c r="C10" s="41">
        <v>21588094</v>
      </c>
      <c r="D10" s="41">
        <v>21588094</v>
      </c>
      <c r="E10" s="41">
        <v>21588094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fAUypTVZdWIiDBJLTt3R4+ipqkABXzzLH33bdb4r5ZCWuONu5/U7rvZ2lQj4z0XssZgXxJX3caKvSdOBHgr0g==" saltValue="Bibc/xXUBGVvtmoG4AHPk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9">
    <pageSetUpPr fitToPage="1"/>
  </sheetPr>
  <dimension ref="A3:E300"/>
  <sheetViews>
    <sheetView view="pageBreakPreview" zoomScale="90" zoomScaleNormal="140" zoomScaleSheetLayoutView="90" workbookViewId="0">
      <selection activeCell="F1" sqref="F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85" t="s">
        <v>524</v>
      </c>
      <c r="B3" s="85"/>
      <c r="C3" s="85"/>
      <c r="D3" s="85"/>
      <c r="E3" s="85"/>
    </row>
    <row r="4" spans="1:5" ht="28.95" customHeight="1" x14ac:dyDescent="0.25">
      <c r="A4" s="87" t="s">
        <v>831</v>
      </c>
      <c r="B4" s="87"/>
      <c r="C4" s="87"/>
      <c r="D4" s="87"/>
      <c r="E4" s="87"/>
    </row>
    <row r="5" spans="1:5" x14ac:dyDescent="0.25">
      <c r="A5" s="86" t="s">
        <v>759</v>
      </c>
      <c r="B5" s="86"/>
      <c r="C5" s="86"/>
      <c r="D5" s="86"/>
      <c r="E5" s="86"/>
    </row>
    <row r="6" spans="1:5" ht="45" x14ac:dyDescent="0.25">
      <c r="A6" s="58" t="s">
        <v>0</v>
      </c>
      <c r="B6" s="58" t="s">
        <v>1</v>
      </c>
      <c r="C6" s="50" t="s">
        <v>591</v>
      </c>
      <c r="D6" s="50" t="s">
        <v>592</v>
      </c>
      <c r="E6" s="50" t="s">
        <v>593</v>
      </c>
    </row>
    <row r="7" spans="1:5" s="1" customFormat="1" x14ac:dyDescent="0.25">
      <c r="A7" s="4">
        <v>2</v>
      </c>
      <c r="B7" s="5" t="s">
        <v>20</v>
      </c>
      <c r="C7" s="12">
        <f>C8+C84+C88+C93</f>
        <v>21620000</v>
      </c>
      <c r="D7" s="12">
        <f t="shared" ref="D7:E7" si="0">D8+D84+D88+D93</f>
        <v>6070000</v>
      </c>
      <c r="E7" s="12">
        <f t="shared" si="0"/>
        <v>78000000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20000000</v>
      </c>
      <c r="D8" s="12">
        <f t="shared" ref="D8:E8" si="1">D9+D14+D22+D36+D45+D48+D54+D63+D67+D70</f>
        <v>5150000</v>
      </c>
      <c r="E8" s="12">
        <f t="shared" si="1"/>
        <v>20000000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1100000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2000000</v>
      </c>
      <c r="D11" s="41">
        <v>1100000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3">SUM(D23:D35)</f>
        <v>2000000</v>
      </c>
      <c r="E22" s="12">
        <f t="shared" si="3"/>
        <v>2000000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2000000</v>
      </c>
      <c r="E23" s="41">
        <v>2000000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13000000</v>
      </c>
      <c r="D36" s="12">
        <f t="shared" ref="D36:E36" si="4">SUM(D37:D44)</f>
        <v>2000000</v>
      </c>
      <c r="E36" s="12">
        <f t="shared" si="4"/>
        <v>11000000</v>
      </c>
    </row>
    <row r="37" spans="1:5" x14ac:dyDescent="0.25">
      <c r="A37" s="43">
        <v>22020401</v>
      </c>
      <c r="B37" s="44" t="s">
        <v>50</v>
      </c>
      <c r="C37" s="41">
        <v>13000000</v>
      </c>
      <c r="D37" s="41">
        <v>2000000</v>
      </c>
      <c r="E37" s="41">
        <v>11000000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3000000</v>
      </c>
      <c r="D70" s="12">
        <f t="shared" ref="D70:E70" si="10">SUM(D71:D83)</f>
        <v>50000</v>
      </c>
      <c r="E70" s="12">
        <f t="shared" si="10"/>
        <v>5000000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0</v>
      </c>
      <c r="E71" s="41">
        <v>2500000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</v>
      </c>
      <c r="D76" s="41">
        <v>50000</v>
      </c>
      <c r="E76" s="41">
        <v>2500000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1620000</v>
      </c>
      <c r="D93" s="12">
        <f t="shared" ref="D93:E93" si="14">D94+D96</f>
        <v>920000</v>
      </c>
      <c r="E93" s="12">
        <f t="shared" si="14"/>
        <v>58000000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1620000</v>
      </c>
      <c r="D96" s="12">
        <f t="shared" ref="D96:E96" si="16">SUM(D97:D98)</f>
        <v>920000</v>
      </c>
      <c r="E96" s="12">
        <f t="shared" si="16"/>
        <v>58000000</v>
      </c>
    </row>
    <row r="97" spans="1:5" x14ac:dyDescent="0.25">
      <c r="A97" s="43">
        <v>22070102</v>
      </c>
      <c r="B97" s="44" t="s">
        <v>887</v>
      </c>
      <c r="C97" s="41">
        <v>1620000</v>
      </c>
      <c r="D97" s="41">
        <v>920000</v>
      </c>
      <c r="E97" s="41">
        <v>58000000</v>
      </c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CoSOcdA0Gm8LFJuMl65O3JmaxEaeHwXWi7NFshNa/uqp9GkQ0nWu6gIhVGDSSdFfa2fCCuaPWCzY5sYvQuvwQ==" saltValue="4oZ7lTtNMa306Pe/I34ZM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9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Zahraddeen Bashir</cp:lastModifiedBy>
  <cp:lastPrinted>2026-07-12T06:13:19Z</cp:lastPrinted>
  <dcterms:created xsi:type="dcterms:W3CDTF">2025-11-07T19:59:01Z</dcterms:created>
  <dcterms:modified xsi:type="dcterms:W3CDTF">2026-07-12T06:14:31Z</dcterms:modified>
</cp:coreProperties>
</file>