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hal A\Desktop\work in dr\"/>
    </mc:Choice>
  </mc:AlternateContent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0" yWindow="0" windowWidth="15530" windowHeight="7190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definedNames>
    <definedName name="_xlnm.Print_Area" localSheetId="17">'PMD CAPITAL EXP F.xii'!$A$1:$F$79</definedName>
    <definedName name="_xlnm.Print_Area" localSheetId="2">'SUMMARY OF REVENUE F.iii'!$A$1:$E$121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5" i="25"/>
  <c r="F75" i="25"/>
  <c r="E75" i="31"/>
  <c r="F75" i="31"/>
  <c r="E75" i="34"/>
  <c r="F75" i="34"/>
  <c r="E75" i="37"/>
  <c r="F75" i="37"/>
  <c r="E75" i="40"/>
  <c r="F75" i="40"/>
  <c r="E73" i="3"/>
  <c r="F73" i="3"/>
  <c r="D75" i="25"/>
  <c r="D75" i="31"/>
  <c r="D75" i="34"/>
  <c r="D75" i="37"/>
  <c r="D75" i="40"/>
  <c r="D73" i="3"/>
  <c r="E56" i="25"/>
  <c r="F56" i="25"/>
  <c r="E56" i="31"/>
  <c r="F56" i="31"/>
  <c r="E56" i="34"/>
  <c r="F56" i="34"/>
  <c r="E56" i="37"/>
  <c r="F56" i="37"/>
  <c r="E56" i="40"/>
  <c r="F56" i="40"/>
  <c r="E55" i="3"/>
  <c r="F55" i="3"/>
  <c r="D56" i="25"/>
  <c r="D56" i="31"/>
  <c r="D56" i="34"/>
  <c r="D56" i="37"/>
  <c r="D56" i="40"/>
  <c r="D55" i="3"/>
  <c r="E28" i="25"/>
  <c r="F28" i="25"/>
  <c r="E28" i="31"/>
  <c r="F28" i="31"/>
  <c r="E28" i="34"/>
  <c r="F28" i="34"/>
  <c r="E28" i="37"/>
  <c r="F28" i="37"/>
  <c r="E28" i="40"/>
  <c r="F28" i="40"/>
  <c r="E28" i="3"/>
  <c r="F28" i="3"/>
  <c r="D28" i="25"/>
  <c r="D28" i="31"/>
  <c r="D28" i="34"/>
  <c r="D28" i="37"/>
  <c r="D28" i="40"/>
  <c r="D28" i="3"/>
  <c r="E17" i="25"/>
  <c r="F17" i="25"/>
  <c r="E17" i="31"/>
  <c r="F17" i="31"/>
  <c r="E17" i="34"/>
  <c r="F17" i="34"/>
  <c r="E17" i="37"/>
  <c r="F17" i="37"/>
  <c r="E17" i="40"/>
  <c r="F17" i="40"/>
  <c r="E17" i="3"/>
  <c r="F17" i="3"/>
  <c r="D17" i="25"/>
  <c r="D17" i="31"/>
  <c r="D17" i="34"/>
  <c r="D17" i="37"/>
  <c r="D17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8" i="9"/>
  <c r="E11" i="7" s="1"/>
  <c r="E20" i="8" s="1"/>
  <c r="D128" i="9"/>
  <c r="D11" i="7" s="1"/>
  <c r="D20" i="8" s="1"/>
  <c r="C128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1" i="37"/>
  <c r="E81" i="37"/>
  <c r="D81" i="37"/>
  <c r="F68" i="37"/>
  <c r="E68" i="37"/>
  <c r="D68" i="37"/>
  <c r="F49" i="37"/>
  <c r="E49" i="37"/>
  <c r="D49" i="37"/>
  <c r="F40" i="37"/>
  <c r="E40" i="37"/>
  <c r="D40" i="37"/>
  <c r="F34" i="37"/>
  <c r="E34" i="37"/>
  <c r="D34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1" i="34"/>
  <c r="E81" i="34"/>
  <c r="D81" i="34"/>
  <c r="F68" i="34"/>
  <c r="E68" i="34"/>
  <c r="D68" i="34"/>
  <c r="F49" i="34"/>
  <c r="E49" i="34"/>
  <c r="D49" i="34"/>
  <c r="F40" i="34"/>
  <c r="E40" i="34"/>
  <c r="D40" i="34"/>
  <c r="F34" i="34"/>
  <c r="E34" i="34"/>
  <c r="D34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1" i="31"/>
  <c r="E81" i="31"/>
  <c r="D81" i="31"/>
  <c r="F68" i="31"/>
  <c r="E68" i="31"/>
  <c r="D68" i="31"/>
  <c r="F49" i="31"/>
  <c r="E49" i="31"/>
  <c r="D49" i="31"/>
  <c r="F40" i="31"/>
  <c r="E40" i="31"/>
  <c r="D40" i="31"/>
  <c r="F34" i="31"/>
  <c r="E34" i="31"/>
  <c r="D34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79" i="25"/>
  <c r="E79" i="25"/>
  <c r="D79" i="25"/>
  <c r="F68" i="25"/>
  <c r="E68" i="25"/>
  <c r="D68" i="25"/>
  <c r="F49" i="25"/>
  <c r="E49" i="25"/>
  <c r="D49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7" i="20"/>
  <c r="D97" i="20"/>
  <c r="C97" i="20"/>
  <c r="E95" i="20"/>
  <c r="D95" i="20"/>
  <c r="C95" i="20"/>
  <c r="E90" i="20"/>
  <c r="E89" i="20" s="1"/>
  <c r="D90" i="20"/>
  <c r="D89" i="20" s="1"/>
  <c r="C90" i="20"/>
  <c r="C89" i="20" s="1"/>
  <c r="E86" i="20"/>
  <c r="E85" i="20" s="1"/>
  <c r="D86" i="20"/>
  <c r="D85" i="20" s="1"/>
  <c r="C86" i="20"/>
  <c r="C85" i="20" s="1"/>
  <c r="E71" i="20"/>
  <c r="D71" i="20"/>
  <c r="C71" i="20"/>
  <c r="E68" i="20"/>
  <c r="D68" i="20"/>
  <c r="C68" i="20"/>
  <c r="E64" i="20"/>
  <c r="D64" i="20"/>
  <c r="C64" i="20"/>
  <c r="E55" i="20"/>
  <c r="D55" i="20"/>
  <c r="C55" i="20"/>
  <c r="E49" i="20"/>
  <c r="D49" i="20"/>
  <c r="C49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7" i="16"/>
  <c r="D97" i="16"/>
  <c r="C97" i="16"/>
  <c r="E95" i="16"/>
  <c r="D95" i="16"/>
  <c r="C95" i="16"/>
  <c r="E90" i="16"/>
  <c r="E89" i="16" s="1"/>
  <c r="D90" i="16"/>
  <c r="D89" i="16" s="1"/>
  <c r="C90" i="16"/>
  <c r="C89" i="16" s="1"/>
  <c r="E86" i="16"/>
  <c r="E85" i="16" s="1"/>
  <c r="D86" i="16"/>
  <c r="D85" i="16" s="1"/>
  <c r="C86" i="16"/>
  <c r="C85" i="16"/>
  <c r="E71" i="16"/>
  <c r="D71" i="16"/>
  <c r="C71" i="16"/>
  <c r="E68" i="16"/>
  <c r="D68" i="16"/>
  <c r="C68" i="16"/>
  <c r="E64" i="16"/>
  <c r="D64" i="16"/>
  <c r="C64" i="16"/>
  <c r="E55" i="16"/>
  <c r="D55" i="16"/>
  <c r="C55" i="16"/>
  <c r="E49" i="16"/>
  <c r="D49" i="16"/>
  <c r="C49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6" i="9"/>
  <c r="E125" i="9" s="1"/>
  <c r="D126" i="9"/>
  <c r="D125" i="9" s="1"/>
  <c r="E123" i="9"/>
  <c r="D123" i="9"/>
  <c r="E120" i="9"/>
  <c r="D120" i="9"/>
  <c r="E116" i="9"/>
  <c r="D116" i="9"/>
  <c r="E113" i="9"/>
  <c r="D113" i="9"/>
  <c r="E111" i="9"/>
  <c r="D111" i="9"/>
  <c r="E109" i="9"/>
  <c r="D109" i="9"/>
  <c r="E105" i="9"/>
  <c r="D105" i="9"/>
  <c r="E95" i="9"/>
  <c r="D95" i="9"/>
  <c r="E81" i="9"/>
  <c r="D81" i="9"/>
  <c r="E79" i="9"/>
  <c r="D79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79" i="9"/>
  <c r="C81" i="9"/>
  <c r="C95" i="9"/>
  <c r="C105" i="9"/>
  <c r="C109" i="9"/>
  <c r="C111" i="9"/>
  <c r="C113" i="9"/>
  <c r="C116" i="9"/>
  <c r="C120" i="9"/>
  <c r="C123" i="9"/>
  <c r="C126" i="9"/>
  <c r="C125" i="9" s="1"/>
  <c r="C93" i="39" l="1"/>
  <c r="D13" i="19"/>
  <c r="D7" i="19" s="1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4" i="16"/>
  <c r="C93" i="18"/>
  <c r="C8" i="33"/>
  <c r="C93" i="36"/>
  <c r="C93" i="24"/>
  <c r="C8" i="36"/>
  <c r="C8" i="39"/>
  <c r="C8" i="16"/>
  <c r="C8" i="22"/>
  <c r="C8" i="20"/>
  <c r="C8" i="30"/>
  <c r="C8" i="18"/>
  <c r="C8" i="24"/>
  <c r="E94" i="20"/>
  <c r="D93" i="24"/>
  <c r="D93" i="36"/>
  <c r="D94" i="16"/>
  <c r="D8" i="39"/>
  <c r="D8" i="16"/>
  <c r="D8" i="33"/>
  <c r="E8" i="16"/>
  <c r="E7" i="16" s="1"/>
  <c r="E8" i="22"/>
  <c r="E7" i="22" s="1"/>
  <c r="D8" i="20"/>
  <c r="D8" i="30"/>
  <c r="D8" i="22"/>
  <c r="E8" i="39"/>
  <c r="E8" i="33"/>
  <c r="E8" i="20"/>
  <c r="E8" i="30"/>
  <c r="D8" i="18"/>
  <c r="D8" i="24"/>
  <c r="D7" i="24" s="1"/>
  <c r="D8" i="36"/>
  <c r="D7" i="36" s="1"/>
  <c r="E8" i="18"/>
  <c r="E8" i="24"/>
  <c r="E7" i="24" s="1"/>
  <c r="E8" i="36"/>
  <c r="D23" i="9"/>
  <c r="E23" i="9"/>
  <c r="E13" i="26"/>
  <c r="E7" i="26" s="1"/>
  <c r="D13" i="35"/>
  <c r="D7" i="35" s="1"/>
  <c r="E6" i="28"/>
  <c r="D6" i="13"/>
  <c r="D125" i="6" s="1"/>
  <c r="F6" i="28"/>
  <c r="D6" i="28"/>
  <c r="D8" i="27"/>
  <c r="C94" i="27"/>
  <c r="C8" i="27"/>
  <c r="D94" i="27"/>
  <c r="E8" i="27"/>
  <c r="D94" i="20"/>
  <c r="E93" i="33"/>
  <c r="E93" i="36"/>
  <c r="D93" i="18"/>
  <c r="D93" i="30"/>
  <c r="E93" i="39"/>
  <c r="C94" i="16"/>
  <c r="E93" i="18"/>
  <c r="E93" i="30"/>
  <c r="C93" i="33"/>
  <c r="E94" i="27"/>
  <c r="C94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9" i="9"/>
  <c r="D118" i="9" s="1"/>
  <c r="E119" i="9"/>
  <c r="E118" i="9" s="1"/>
  <c r="E7" i="9"/>
  <c r="E6" i="9" s="1"/>
  <c r="D7" i="9"/>
  <c r="D6" i="9" s="1"/>
  <c r="C119" i="9"/>
  <c r="C118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79" i="3"/>
  <c r="E14" i="13" s="1"/>
  <c r="E171" i="6" s="1"/>
  <c r="E79" i="3"/>
  <c r="D14" i="13" s="1"/>
  <c r="D171" i="6" s="1"/>
  <c r="D79" i="3"/>
  <c r="C14" i="13" s="1"/>
  <c r="C171" i="6" s="1"/>
  <c r="F66" i="3"/>
  <c r="E12" i="13" s="1"/>
  <c r="E157" i="6" s="1"/>
  <c r="E156" i="6" s="1"/>
  <c r="E66" i="3"/>
  <c r="D12" i="13" s="1"/>
  <c r="D157" i="6" s="1"/>
  <c r="D156" i="6" s="1"/>
  <c r="D66" i="3"/>
  <c r="C12" i="13" s="1"/>
  <c r="C157" i="6" s="1"/>
  <c r="C156" i="6" s="1"/>
  <c r="F48" i="3"/>
  <c r="E10" i="13" s="1"/>
  <c r="E147" i="6" s="1"/>
  <c r="E48" i="3"/>
  <c r="D10" i="13" s="1"/>
  <c r="D147" i="6" s="1"/>
  <c r="D48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D7" i="22" l="1"/>
  <c r="E26" i="7"/>
  <c r="C7" i="39"/>
  <c r="C14" i="11" s="1"/>
  <c r="E7" i="30"/>
  <c r="E11" i="11" s="1"/>
  <c r="C7" i="18"/>
  <c r="C6" i="11" s="1"/>
  <c r="C7" i="24"/>
  <c r="C25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E15" i="11"/>
  <c r="D12" i="12"/>
  <c r="D8" i="5"/>
  <c r="E12" i="12"/>
  <c r="E8" i="5"/>
  <c r="D8" i="7"/>
  <c r="D7" i="21"/>
  <c r="D15" i="11" s="1"/>
  <c r="E9" i="1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8" i="11"/>
  <c r="E8" i="4"/>
  <c r="E7" i="12"/>
  <c r="C9" i="11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E9" i="7" l="1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<sst xmlns="http://schemas.openxmlformats.org/spreadsheetml/2006/main" count="2571" uniqueCount="900">
  <si>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</si>
  <si>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</si>
  <si>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</si>
  <si>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</si>
  <si>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</si>
  <si>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</si>
  <si>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</si>
  <si>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</si>
  <si>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</si>
  <si>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</si>
  <si>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</si>
  <si>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</si>
  <si>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</si>
  <si>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</si>
  <si>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</si>
  <si>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</si>
  <si>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</si>
  <si>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</si>
  <si>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</si>
  <si>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</si>
  <si>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</si>
  <si>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</si>
  <si>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</si>
  <si>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</si>
  <si>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</si>
  <si>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</si>
  <si>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</si>
  <si>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</si>
  <si>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</si>
  <si>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</si>
  <si>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</si>
  <si>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</si>
  <si>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</si>
  <si>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</si>
  <si>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</si>
  <si>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</si>
  <si>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</si>
  <si>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</si>
  <si>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</si>
  <si>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</si>
  <si>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</si>
  <si>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</si>
  <si>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</si>
  <si>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</si>
  <si>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</si>
  <si>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</si>
  <si>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</si>
  <si>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</si>
  <si>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</si>
  <si>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</si>
  <si>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</si>
  <si>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</si>
  <si>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</si>
  <si>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</si>
  <si>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</si>
  <si>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</si>
  <si>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</si>
  <si>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</si>
  <si>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</si>
  <si>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</si>
  <si>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</si>
  <si>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</si>
  <si>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</si>
  <si>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</si>
  <si>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</si>
  <si>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</si>
  <si>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</si>
  <si>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</si>
  <si>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</si>
  <si>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</si>
  <si>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</si>
  <si>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</si>
  <si>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</si>
  <si>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</si>
  <si>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</si>
  <si>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</si>
  <si>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</si>
  <si>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</si>
  <si>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</si>
  <si>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</si>
  <si>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</si>
  <si>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</si>
  <si>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</si>
  <si>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</si>
  <si>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</si>
  <si>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</si>
  <si>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</si>
  <si>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</si>
  <si>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</si>
  <si>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</si>
  <si>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</si>
  <si>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</si>
  <si>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</si>
  <si>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</si>
  <si>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</si>
  <si>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</si>
  <si>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</si>
  <si>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</si>
  <si>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</si>
  <si>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</si>
  <si>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</si>
  <si>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</si>
  <si>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</si>
  <si>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</si>
  <si>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</si>
  <si>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</si>
  <si>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</si>
  <si>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</si>
  <si>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</si>
  <si>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</si>
  <si>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</si>
  <si>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</si>
  <si>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</si>
  <si>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</si>
  <si>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</si>
  <si>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</si>
  <si>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</si>
  <si>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</si>
  <si>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</si>
  <si>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</si>
  <si>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</si>
  <si>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</si>
  <si>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</si>
  <si>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</si>
  <si>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</si>
  <si>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</si>
  <si>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</si>
  <si>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</si>
  <si>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</si>
  <si>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</si>
  <si>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</si>
  <si>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</si>
  <si>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</si>
  <si>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</si>
  <si>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</si>
  <si>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</si>
  <si>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</si>
  <si>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</si>
  <si>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</si>
  <si>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</si>
  <si>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</si>
  <si>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</si>
  <si>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</si>
  <si>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</si>
  <si>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</si>
  <si>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</si>
  <si>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</si>
  <si>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</si>
  <si>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</si>
  <si>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</si>
  <si>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</si>
  <si>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</si>
  <si>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</si>
  <si>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</si>
  <si>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</si>
  <si>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</si>
  <si>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</si>
  <si>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</si>
  <si>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</si>
  <si>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</si>
  <si>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</si>
  <si>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</si>
  <si>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</si>
  <si>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</si>
  <si>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</si>
  <si>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</si>
  <si>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</si>
  <si>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</si>
  <si>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</si>
  <si>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</si>
  <si>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</si>
  <si>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</si>
  <si>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</si>
  <si>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</si>
  <si>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</si>
  <si>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</si>
  <si>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</si>
  <si>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</si>
  <si>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</si>
  <si>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</si>
  <si>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</si>
  <si>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</si>
  <si>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</si>
  <si>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</si>
  <si>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</si>
  <si>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</si>
  <si>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</si>
  <si>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</si>
  <si>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</si>
  <si>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</si>
  <si>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</si>
  <si>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</si>
  <si>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</si>
  <si>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</si>
  <si>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</si>
  <si>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</si>
  <si>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</si>
  <si>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</si>
  <si>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</si>
  <si>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</si>
  <si>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</si>
  <si>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</si>
  <si>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</si>
  <si>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</si>
  <si>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</si>
  <si>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</si>
  <si>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</si>
  <si>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</si>
  <si>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</si>
  <si>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</si>
  <si>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</si>
  <si>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</si>
  <si>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</si>
  <si>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</si>
  <si>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</si>
  <si>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</si>
  <si>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</si>
  <si>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</si>
  <si>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</si>
  <si>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</si>
  <si>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</si>
  <si>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</si>
  <si>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</si>
  <si>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</si>
  <si>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</si>
  <si>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</si>
  <si>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</si>
  <si>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</si>
  <si>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</si>
  <si>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</si>
  <si>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</si>
  <si>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</si>
  <si>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</si>
  <si>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</si>
  <si>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</si>
  <si>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</si>
  <si>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</si>
  <si>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</si>
  <si>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</si>
  <si>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</si>
  <si>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</si>
  <si>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</si>
  <si>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</si>
  <si>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</si>
  <si>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</si>
  <si>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</si>
  <si>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</si>
  <si>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</si>
  <si>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</si>
  <si>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</si>
  <si>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</si>
  <si>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</si>
  <si>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</si>
  <si>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</si>
  <si>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</si>
  <si>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</si>
  <si>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</si>
  <si>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</si>
  <si>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</si>
  <si>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</si>
  <si>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</si>
  <si>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</si>
  <si>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</si>
  <si>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</si>
  <si>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</si>
  <si>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</si>
  <si>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</si>
  <si>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</si>
  <si>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</si>
  <si>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</si>
  <si>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</si>
  <si>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</si>
  <si>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</si>
  <si>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</si>
  <si>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</si>
  <si>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</si>
  <si>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</si>
  <si>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</si>
  <si>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</si>
  <si>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</si>
  <si>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</si>
  <si>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</si>
  <si>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</si>
  <si>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</si>
  <si>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</si>
  <si>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</si>
  <si>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</si>
  <si>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</si>
  <si>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</si>
  <si>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</si>
  <si>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</si>
  <si>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</si>
  <si>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</si>
  <si>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</si>
  <si>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</si>
  <si>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</si>
  <si>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</si>
  <si>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</si>
  <si>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</si>
  <si>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</si>
  <si>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</si>
  <si>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</si>
  <si>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</si>
  <si>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</si>
  <si>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</si>
  <si>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</si>
  <si>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</si>
  <si>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</si>
  <si>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</si>
  <si>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</si>
  <si>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</si>
  <si>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</si>
  <si>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</si>
  <si>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</si>
  <si>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</si>
  <si>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</si>
  <si>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</si>
  <si>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</si>
  <si>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</si>
  <si>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</si>
  <si>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</si>
  <si>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</si>
  <si>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</si>
  <si>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</si>
  <si>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</si>
  <si>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</si>
  <si>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</si>
  <si>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</si>
  <si>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</si>
  <si>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</si>
  <si>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</si>
  <si>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</si>
  <si>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</si>
  <si>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</si>
  <si>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</si>
  <si>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</si>
  <si>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</si>
  <si>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</si>
  <si>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</si>
  <si>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</si>
  <si>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</si>
  <si>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</si>
  <si>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</si>
  <si>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</si>
  <si>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</si>
  <si>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</si>
  <si>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</si>
  <si>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</si>
  <si>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</si>
  <si>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</si>
  <si>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</si>
  <si>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</si>
  <si>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</si>
  <si>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</si>
  <si>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</si>
  <si>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</si>
  <si>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</si>
  <si>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</si>
  <si>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</si>
  <si>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</si>
  <si>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</si>
  <si>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</si>
  <si>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</si>
  <si>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</si>
  <si>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</si>
  <si>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</si>
  <si>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</si>
  <si>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</si>
  <si>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</si>
  <si>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</si>
  <si>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</si>
  <si>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</si>
  <si>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</si>
  <si>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</si>
  <si>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</si>
  <si>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</si>
  <si>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</si>
  <si>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</si>
  <si>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</si>
  <si>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</si>
  <si>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</si>
  <si>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</si>
  <si>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</si>
  <si>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</si>
  <si>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</si>
  <si>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</si>
  <si>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</si>
  <si>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</si>
  <si>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</si>
  <si>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</si>
  <si>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</si>
  <si>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</si>
  <si>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</si>
  <si>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</si>
  <si>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</si>
  <si>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</si>
  <si>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</si>
  <si>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</si>
  <si>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</si>
  <si>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</si>
  <si>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</si>
  <si>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</si>
  <si>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</si>
  <si>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</si>
  <si>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</si>
  <si>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</si>
  <si>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</si>
  <si>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</si>
  <si>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</si>
  <si>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</si>
  <si>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</si>
  <si>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</si>
  <si>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</si>
  <si>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</si>
  <si>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</si>
  <si>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</si>
  <si>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</si>
  <si>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</si>
  <si>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</si>
  <si>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</si>
  <si>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</si>
  <si>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</si>
  <si>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</si>
  <si>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</si>
  <si>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</si>
  <si>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</si>
  <si>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</si>
  <si>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</si>
  <si>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</si>
  <si>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</si>
  <si>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</si>
  <si>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</si>
  <si>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</si>
  <si>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</si>
  <si>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</si>
  <si>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</si>
  <si>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</si>
  <si>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</si>
  <si>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</si>
  <si>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</si>
  <si>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</si>
  <si>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</si>
  <si>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</si>
  <si>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</si>
  <si>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</si>
  <si>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</si>
  <si>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</si>
  <si>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</si>
  <si>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</si>
  <si>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</si>
  <si>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</si>
  <si>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</si>
  <si>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</si>
  <si>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</si>
  <si>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</si>
  <si>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</si>
  <si>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</si>
  <si>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</si>
  <si>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</si>
  <si>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</si>
  <si>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</si>
  <si>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</si>
  <si>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</si>
  <si>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</si>
  <si>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</si>
  <si>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</si>
  <si>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</si>
  <si>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</si>
  <si>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</si>
  <si>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</si>
  <si>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</si>
  <si>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</si>
  <si>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</si>
  <si>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</si>
  <si>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</si>
  <si>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</si>
  <si>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</si>
  <si>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</si>
  <si>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</si>
  <si>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</si>
  <si>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</si>
  <si>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</si>
  <si>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</si>
  <si>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</si>
  <si>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</si>
  <si>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</si>
  <si>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</si>
  <si>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</si>
  <si>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</si>
  <si>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</si>
  <si>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</si>
  <si>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</si>
  <si>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</si>
  <si>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</si>
  <si>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</si>
  <si>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</si>
  <si>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</si>
  <si>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</si>
  <si>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</si>
  <si>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</si>
  <si>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</si>
  <si>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</si>
  <si>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</si>
  <si>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</si>
  <si>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</si>
  <si>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</si>
  <si>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</si>
  <si>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</si>
  <si>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</si>
  <si>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</si>
  <si>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</si>
  <si>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</si>
  <si>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</si>
  <si>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</si>
  <si>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</si>
  <si>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</si>
  <si>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</si>
  <si>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</si>
  <si>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</si>
  <si>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</si>
  <si>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</si>
  <si>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</si>
  <si>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</si>
  <si>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</si>
  <si>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</si>
  <si>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</si>
  <si>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</si>
  <si>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</si>
  <si>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</si>
  <si>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</si>
  <si>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</si>
  <si>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</si>
  <si>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</si>
  <si>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</si>
  <si>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</si>
  <si>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</si>
  <si>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</si>
  <si>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</si>
  <si>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</si>
  <si>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</si>
  <si>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</si>
  <si>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</si>
  <si>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</si>
  <si>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</si>
  <si>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</si>
  <si>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</si>
  <si>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</si>
  <si>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</si>
  <si>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</si>
  <si>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</si>
  <si>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</si>
  <si>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</si>
  <si>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</si>
  <si>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</si>
  <si>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</si>
  <si>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</si>
  <si>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</si>
  <si>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</si>
  <si>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</si>
  <si>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</si>
  <si>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</si>
  <si>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</si>
  <si>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</si>
  <si>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</si>
  <si>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</si>
  <si>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</si>
  <si>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</si>
  <si>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</si>
  <si>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</si>
  <si>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</si>
  <si>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</si>
  <si>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</si>
  <si>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</si>
  <si>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</si>
  <si>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</si>
  <si>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</si>
  <si>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</si>
  <si>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</si>
  <si>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</si>
  <si>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</si>
  <si>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</si>
  <si>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</si>
  <si>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</si>
  <si>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</si>
  <si>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</si>
  <si>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</si>
  <si>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</si>
  <si>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</si>
  <si>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</si>
  <si>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</si>
  <si>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</si>
  <si>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</si>
  <si>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</si>
  <si>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</si>
  <si>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</si>
  <si>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</si>
  <si>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</si>
  <si>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</si>
  <si>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</si>
  <si>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</si>
  <si>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</si>
  <si>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</si>
  <si>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</si>
  <si>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</si>
  <si>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</si>
  <si>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</si>
  <si>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</si>
  <si>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</si>
  <si>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</si>
  <si>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</si>
  <si>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</si>
  <si>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</si>
  <si>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</si>
  <si>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</si>
  <si>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</si>
  <si>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</si>
  <si>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</si>
  <si>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</si>
  <si>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</si>
  <si>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</si>
  <si>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</si>
  <si>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</si>
  <si>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</si>
  <si>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</si>
  <si>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</si>
  <si>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</si>
  <si>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</si>
  <si>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</si>
  <si>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</si>
  <si>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</si>
  <si>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</si>
  <si>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</si>
  <si>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</si>
  <si>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</si>
  <si>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</si>
  <si>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</si>
  <si>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</si>
  <si>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</si>
  <si>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</si>
  <si>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</si>
  <si>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</si>
  <si>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</si>
  <si>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</si>
  <si>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</si>
  <si>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</si>
  <si>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</si>
  <si>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</si>
  <si>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</si>
  <si>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</si>
  <si>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</si>
  <si>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</si>
  <si>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</si>
  <si>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</si>
  <si>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</si>
  <si>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</si>
  <si>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</si>
  <si>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</si>
  <si>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</si>
  <si>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</si>
  <si>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</si>
  <si>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</si>
  <si>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</si>
  <si>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</si>
  <si>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</si>
  <si>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</si>
  <si>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</si>
  <si>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</si>
  <si>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</si>
  <si>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</si>
  <si>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</si>
  <si>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</si>
  <si>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</si>
  <si>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</si>
  <si>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</si>
  <si>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</si>
  <si>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</si>
  <si>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</si>
  <si>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</si>
  <si>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</si>
  <si>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</si>
  <si>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</si>
  <si>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</si>
  <si>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</si>
  <si>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</si>
  <si>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</si>
  <si>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</si>
  <si>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</si>
  <si>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</si>
  <si>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</si>
  <si>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</si>
  <si>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</si>
  <si>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</si>
  <si>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</si>
  <si>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</si>
  <si>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</si>
  <si>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</si>
  <si>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</si>
  <si>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</si>
  <si>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</si>
  <si>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</si>
  <si>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</si>
  <si>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</si>
  <si>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</si>
  <si>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</si>
  <si>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</si>
  <si>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</si>
  <si>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</si>
  <si>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</si>
  <si>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</si>
  <si>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</si>
  <si>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</si>
  <si>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</si>
  <si>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</si>
  <si>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</si>
  <si>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</si>
  <si>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</si>
  <si>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</si>
  <si>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</si>
  <si>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</si>
  <si>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</si>
  <si>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</si>
  <si>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</si>
  <si>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</si>
  <si>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</si>
  <si>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</si>
  <si>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</si>
  <si>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</si>
  <si>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</si>
  <si>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</si>
  <si>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</si>
  <si>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</si>
  <si>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</si>
  <si>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</si>
  <si>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</si>
  <si>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</si>
  <si>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</si>
  <si>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</si>
  <si>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</si>
  <si>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</si>
  <si>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</si>
  <si>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</si>
  <si>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</si>
  <si>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</si>
  <si>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</si>
  <si>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</si>
  <si>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</si>
  <si>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</si>
  <si>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</si>
  <si>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</si>
  <si>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</si>
  <si>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</si>
  <si>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</si>
  <si>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</si>
  <si>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</si>
  <si>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</si>
  <si>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</si>
  <si>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</si>
  <si>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</si>
  <si>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</si>
  <si>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</si>
  <si>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</si>
  <si>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</si>
  <si>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</si>
  <si>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</si>
  <si>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</si>
  <si>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</si>
  <si>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</si>
  <si>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</si>
  <si>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</si>
  <si>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</si>
  <si>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</si>
  <si>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</si>
  <si>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</si>
  <si>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</si>
  <si>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</si>
  <si>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</si>
  <si>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</si>
  <si>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</si>
  <si>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</si>
  <si>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</si>
  <si>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</si>
  <si>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</si>
  <si>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</si>
  <si>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</si>
  <si>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</si>
  <si>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</si>
  <si>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</si>
  <si>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</si>
  <si>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</si>
  <si>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</si>
  <si>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</si>
  <si>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</si>
  <si>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</si>
  <si>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</si>
  <si>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</si>
  <si>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</si>
  <si>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</si>
  <si>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</si>
  <si>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</si>
  <si>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</si>
  <si>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</si>
  <si>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</si>
  <si>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</si>
  <si>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MASHI LOCAL GOVERNMENT COUNCIL – 2026 PROPOSED BUDGET SUMMARY</t>
  </si>
  <si>
    <t>MASHI LOCAL GOVERNMENT COUNCIL – 2026 CONSOLIDATED MASTER BUDGET SUMMARY</t>
  </si>
  <si>
    <t>MASHI LOCAL GOVERNMENT COUNCIL – 2026 BUDGET - SUMMARY OF REVENUE</t>
  </si>
  <si>
    <t>MASHI LOCAL GOVERNMENT COUNCIL – 2026 BUDGET - SUMMARY OF EXPENDITURE</t>
  </si>
  <si>
    <t>MASHI LOCAL GOVERNMENT COUNCIL – 2026 BUDGET - SUMMARY OF EXPENDITURE BY SECTOR</t>
  </si>
  <si>
    <t>MASHI LOCAL GOVERNMENT COUNCIL – 2026 PROPOSED BUDGET - SUMMARY OF RECURRENT EXPENDITURE BY DEPARTMENT</t>
  </si>
  <si>
    <t>MASHI LOCAL GOVERNMENT COUNCIL – 2026 BUDGET - SUMMARY OF RECURRENT EXPENDITURE</t>
  </si>
  <si>
    <t>MASHI LOCAL GOVERNMENT COUNCIL – 2026 PROPOSED BUDGET - SUMMARY OF CAPITAL EXPENDITURE</t>
  </si>
  <si>
    <t>MASHI LOCAL GOVERNMENT COUNCIL – 2026 BUDGET - SUMMARY OF CAPITAL EXPENDITURE BY DEPARTMENT</t>
  </si>
  <si>
    <t>MASHI LOCAL GOVERNMENT COUNCIL – OFFICE OF THE CHAIRMAN PERSONNEL COST BUDGET</t>
  </si>
  <si>
    <t>MASHI LOCAL GOVERNMENT COUNCIL – OFFICE OF THE CHAIRMAN OVERHEAD COST BUDGET</t>
  </si>
  <si>
    <t>MASHI LOCAL GOVERNMENT COUNCIL – OFFICE OF THE LG SECRETARY PERSONNEL COST BUDGET</t>
  </si>
  <si>
    <t>MASHI LOCAL GOVERNMENT COUNCIL – OFFICE OF THE LG SECRETARY OVERHEAD COST BUDGET</t>
  </si>
  <si>
    <t>MASHI LOCAL GOVERNMENT COUNCIL – THE COUNCIL PERSONNEL COST BUDGET</t>
  </si>
  <si>
    <t>MASHI LOCAL GOVERNMENT COUNCIL – THE COUNCIL OVERHEAD COST BUDGET</t>
  </si>
  <si>
    <t>MASHI LOCAL GOVERNMENT COUNCIL – PMD PERSONNEL COST BUDGET</t>
  </si>
  <si>
    <t>MASHI LOCAL GOVERNMENT COUNCIL – PMD OVERHEAD COST BUDGET</t>
  </si>
  <si>
    <t>MASHI LOCAL GOVERNMENT COUNCIL – PMD CAPITAL EXPENDITURE</t>
  </si>
  <si>
    <t>MASHI LOCAL GOVERNMENT COUNCIL – AGRIC PERSONNEL COST BUDGET</t>
  </si>
  <si>
    <t>MASHI LOCAL GOVERNMENT COUNCIL – AGRIC OVERHEAD COST BUDGET</t>
  </si>
  <si>
    <t>MASHI LOCAL GOVERNMENT COUNCIL – AGRIC CAPITAL EXPENDITURE</t>
  </si>
  <si>
    <t>MASHI LOCAL GOVERNMENT COUNCIL – FINANCE PERSONNEL COST BUDGET</t>
  </si>
  <si>
    <t>MASHI LOCAL GOVERNMENT COUNCIL – FINANCE OVERHEAD COST BUDGET</t>
  </si>
  <si>
    <t>MASHI LOCAL GOVERNMENT COUNCIL  –  GRANTS AND CONTRIBUTIONS TO GOVERNMENT AGENCIES  -  22040105</t>
  </si>
  <si>
    <t>MASHI LOCAL GOVERNMENT COUNCIL – FINANCE CAPITAL EXPENDITURE</t>
  </si>
  <si>
    <t>MASHI LOCAL GOVERNMENT COUNCIL   –   JOINT / COMMON CAPITAL PROJECTS  -  32010221</t>
  </si>
  <si>
    <t>MASHI LOCAL GOVERNMENT COUNCIL – WORKS PERSONNEL COST BUDGET</t>
  </si>
  <si>
    <t>MASHI LOCAL GOVERNMENT COUNCIL – WORKS OVERHEAD COST BUDGET</t>
  </si>
  <si>
    <t>MASHI LOCAL GOVERNMENT COUNCIL – WORKS CAPITAL EXPENDITURE</t>
  </si>
  <si>
    <t>MASHI LOCAL GOVERNMENT COUNCIL – ESD PERSONNEL COST BUDGET</t>
  </si>
  <si>
    <t>MASHI LOCAL GOVERNMENT COUNCIL – ESD OVERHEAD COST BUDGET</t>
  </si>
  <si>
    <t>MASHI LOCAL GOVERNMENT COUNCIL – ESD CAPITAL EXPENDITURE</t>
  </si>
  <si>
    <t>MASHI LOCAL GOVERNMENT COUNCIL – PHC PERSONNEL COST BUDGET</t>
  </si>
  <si>
    <t>MASHI LOCAL GOVERNMENT COUNCIL – PHC OVERHEAD COST BUDGET</t>
  </si>
  <si>
    <t>MASHI LOCAL GOVERNMENT COUNCIL – PHC CAPITAL EXPENDITURE</t>
  </si>
  <si>
    <t>MASHI LOCAL GOVERNMENT COUNCIL – WATSAN PERSONNEL COST BUDGET</t>
  </si>
  <si>
    <t>MASHI LOCAL GOVERNMENT COUNCIL – WATSAN OVERHEAD COST BUDGET</t>
  </si>
  <si>
    <t>MASHI LOCAL GOVERNMENT COUNCIL – WATSAN CAPITAL EXPENDITURE</t>
  </si>
  <si>
    <t>MASHI LOCAL GOVERNMENT COUNCIL – TRAD PERSONNEL COST BUDGET</t>
  </si>
  <si>
    <t>MASHI LOCAL GOVERNMENT COUNCIL – TRAD OVERHEAD COST BUDGET</t>
  </si>
  <si>
    <t>Other Allowances - S. A. Allowances</t>
  </si>
  <si>
    <t>Conference/Seminars</t>
  </si>
  <si>
    <t>EXPANSION OF MARKETS</t>
  </si>
  <si>
    <t>REHABILITATION OF MARKET STALLS</t>
  </si>
  <si>
    <t>RENOVATION OF SECRETERIAT</t>
  </si>
  <si>
    <t>REHABILITATION OF DISTRICT &amp; V/H HOUSES</t>
  </si>
  <si>
    <t>REHABILITATION OF POLICE STATION</t>
  </si>
  <si>
    <t>REHABILITATION OF GOVERNMENT BOUNDARY GENERAL</t>
  </si>
  <si>
    <t>PURCHASE OF OFFICE FURNITURE</t>
  </si>
  <si>
    <t>CONSTRUCTION OF NEW OFFICERS</t>
  </si>
  <si>
    <t>PURCHASE OF CHEMICALS &amp; SPRAYERS</t>
  </si>
  <si>
    <t>PURCHASE OF FERTILIZER</t>
  </si>
  <si>
    <t>PURCHASE OF BULLS</t>
  </si>
  <si>
    <t>PURCHASE OF CROPS &amp; SEED</t>
  </si>
  <si>
    <t>CONST. OF SLAUGHTER SLABS</t>
  </si>
  <si>
    <t>CONSTRUCTION OF DAM</t>
  </si>
  <si>
    <t>CONSTRUCTION OF VET. CLINIC</t>
  </si>
  <si>
    <t>PURCHASE OF TRACTOR EQUIPMENT</t>
  </si>
  <si>
    <t>IMPROVEMENT OF NURSERY</t>
  </si>
  <si>
    <t>OTHERS EQUIPMENT</t>
  </si>
  <si>
    <t>ANIMAL VACCINATION</t>
  </si>
  <si>
    <t>AGRICULTURAL MECHANISM MAINTENANCE</t>
  </si>
  <si>
    <t>EARTH DAMS</t>
  </si>
  <si>
    <t>VETINARY CLINIC</t>
  </si>
  <si>
    <t>CONST. OF MODERN ABBATOIR</t>
  </si>
  <si>
    <t>OTHER INVESTMENT PROPERTY</t>
  </si>
  <si>
    <t>LAND COMPENSATION</t>
  </si>
  <si>
    <t>CONSTRUCTION OF DRAINAGE - GANA JIGAWA , YADA,</t>
  </si>
  <si>
    <t>RURAL ELECTRIFICATION AT TAGURA</t>
  </si>
  <si>
    <t>PURCHASE OF SURVEY EQUIPMENT</t>
  </si>
  <si>
    <t>CONSTRUCTION OF IMPROVEMENT OF PRIMARY SCHOOL</t>
  </si>
  <si>
    <t>CONSTRUCTION OF CEMETARY</t>
  </si>
  <si>
    <t>CONSTRUCTION OF MOSQUES AND ISLAMIYYA</t>
  </si>
  <si>
    <t>RENOVATION OF MOSQUES AND ISLAMIYYA</t>
  </si>
  <si>
    <t>RENOVATION OF RURAL SECONDARY SCHOOL</t>
  </si>
  <si>
    <t>IMPROVEMENT OF TOWNSHIP STADIUM AT MASHI</t>
  </si>
  <si>
    <t>EMPOWERMENT PROGRAM</t>
  </si>
  <si>
    <t>PURCHASE OF INFORMATION VAN</t>
  </si>
  <si>
    <t>PURCHASE OF FIRE FLIGHTING EQUIPMENT</t>
  </si>
  <si>
    <t>PURCHASE OF SPORT EQUIPTMENT</t>
  </si>
  <si>
    <t>PURCHASE OF INFORMATION EQUIPMENT</t>
  </si>
  <si>
    <t>CONSTRUCTION OF NUTRITIONAL CENTRE</t>
  </si>
  <si>
    <t>CONSTRUCTION OF DOCTORS QUARTERS</t>
  </si>
  <si>
    <t>CONSTRUCTION OF HEALTH CLINICS</t>
  </si>
  <si>
    <t>MOTOR VEHICLES/ AMBULANCES</t>
  </si>
  <si>
    <t>TRICYCLES</t>
  </si>
  <si>
    <t>MOTOR CYCLES</t>
  </si>
  <si>
    <t>Grants To Communities/Ngos - SHAWN PROGRAM</t>
  </si>
  <si>
    <t>CONSTRUCTION OF MOTORISED BORE HOLE</t>
  </si>
  <si>
    <t>CONSTRUCTION OF HAND PUMP AND BORE HOLES</t>
  </si>
  <si>
    <t>CONSTRUCTION OF VIP TOILET</t>
  </si>
  <si>
    <t>REPAIRS OF MOTORISED BORE HOLE</t>
  </si>
  <si>
    <t>REPAIRS/MAINTENANCE OF HAND PUMP AND BORE HOLE</t>
  </si>
  <si>
    <t>REPAIRS OF OPEN WELL</t>
  </si>
  <si>
    <t>SUPPLY OF SANITATION MATERIALS &amp; CHEMICALS</t>
  </si>
  <si>
    <t>Grants To Communities/Ngos/Ruwassa</t>
  </si>
  <si>
    <t>FEEEDER ROAD CONSTRUCTION - TSA/LALLU TO BADOLE, K/TSA/MAKADA TO GAGGALAI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</si>
</sst>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10"/>
      <color rgb="FF000000"/>
      <name val="Calibri"/>
      <family val="2"/>
      <scheme val="minor"/>
    </font>
    <font>
      <sz val="11"/>
      <name val="Tahoma"/>
      <family val="2"/>
    </font>
    <font>
      <sz val="10"/>
      <name val="Arial"/>
      <family val="2"/>
    </font>
    <font>
      <sz val="12"/>
      <color indexed="8"/>
      <name val="Tahoma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6" fillId="0" borderId="0"/>
  </cellStyleXfs>
  <cellXfs count="14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43" fontId="9" fillId="0" borderId="2" xfId="1" applyFont="1" applyFill="1" applyBorder="1" applyAlignment="1" applyProtection="1">
      <alignment horizontal="left" wrapText="1"/>
      <protection locked="0"/>
    </xf>
    <xf numFmtId="43" fontId="9" fillId="2" borderId="3" xfId="1" applyFont="1" applyFill="1" applyBorder="1" applyAlignment="1" applyProtection="1">
      <alignment horizontal="left" wrapText="1"/>
      <protection locked="0"/>
    </xf>
    <xf numFmtId="43" fontId="9" fillId="2" borderId="4" xfId="1" applyFont="1" applyFill="1" applyBorder="1" applyAlignment="1" applyProtection="1">
      <alignment horizontal="left" wrapText="1"/>
      <protection locked="0"/>
    </xf>
    <xf numFmtId="43" fontId="9" fillId="2" borderId="1" xfId="1" applyFont="1" applyFill="1" applyBorder="1" applyAlignment="1" applyProtection="1">
      <alignment horizontal="left" wrapText="1"/>
      <protection locked="0"/>
    </xf>
    <xf numFmtId="43" fontId="14" fillId="0" borderId="3" xfId="1" applyFont="1" applyFill="1" applyBorder="1" applyAlignment="1" applyProtection="1">
      <alignment horizontal="left" wrapText="1"/>
      <protection locked="0"/>
    </xf>
    <xf numFmtId="43" fontId="14" fillId="0" borderId="4" xfId="1" applyFont="1" applyFill="1" applyBorder="1" applyAlignment="1" applyProtection="1">
      <alignment horizontal="left" wrapText="1"/>
      <protection locked="0"/>
    </xf>
    <xf numFmtId="43" fontId="7" fillId="2" borderId="3" xfId="1" applyFont="1" applyFill="1" applyBorder="1" applyAlignment="1" applyProtection="1">
      <alignment horizontal="left" wrapText="1"/>
      <protection locked="0"/>
    </xf>
    <xf numFmtId="43" fontId="7" fillId="2" borderId="4" xfId="1" applyFont="1" applyFill="1" applyBorder="1" applyAlignment="1" applyProtection="1">
      <alignment horizontal="left" wrapText="1"/>
      <protection locked="0"/>
    </xf>
    <xf numFmtId="43" fontId="7" fillId="2" borderId="5" xfId="1" applyFont="1" applyFill="1" applyBorder="1" applyAlignment="1" applyProtection="1">
      <alignment horizontal="left" wrapText="1"/>
      <protection locked="0"/>
    </xf>
    <xf numFmtId="43" fontId="7" fillId="2" borderId="6" xfId="1" applyFont="1" applyFill="1" applyBorder="1" applyAlignment="1" applyProtection="1">
      <alignment horizontal="left" wrapText="1"/>
      <protection locked="0"/>
    </xf>
    <xf numFmtId="43" fontId="7" fillId="2" borderId="2" xfId="1" applyFont="1" applyFill="1" applyBorder="1" applyAlignment="1" applyProtection="1">
      <alignment horizontal="left" wrapText="1"/>
      <protection locked="0"/>
    </xf>
    <xf numFmtId="43" fontId="7" fillId="2" borderId="7" xfId="1" applyFont="1" applyFill="1" applyBorder="1" applyAlignment="1" applyProtection="1">
      <alignment horizontal="left" wrapText="1"/>
      <protection locked="0"/>
    </xf>
    <xf numFmtId="43" fontId="7" fillId="0" borderId="3" xfId="1" applyFont="1" applyFill="1" applyBorder="1" applyAlignment="1" applyProtection="1">
      <alignment horizontal="left" wrapText="1"/>
      <protection locked="0"/>
    </xf>
    <xf numFmtId="43" fontId="7" fillId="0" borderId="4" xfId="1" applyFont="1" applyFill="1" applyBorder="1" applyAlignment="1" applyProtection="1">
      <alignment horizontal="left" wrapText="1"/>
      <protection locked="0"/>
    </xf>
    <xf numFmtId="43" fontId="14" fillId="0" borderId="9" xfId="1" applyFont="1" applyFill="1" applyBorder="1" applyAlignment="1" applyProtection="1">
      <alignment horizontal="left" wrapText="1"/>
      <protection locked="0"/>
    </xf>
    <xf numFmtId="43" fontId="14" fillId="0" borderId="8" xfId="1" applyFont="1" applyFill="1" applyBorder="1" applyAlignment="1" applyProtection="1">
      <alignment horizontal="left" wrapText="1"/>
      <protection locked="0"/>
    </xf>
    <xf numFmtId="43" fontId="7" fillId="2" borderId="8" xfId="1" applyFont="1" applyFill="1" applyBorder="1" applyAlignment="1" applyProtection="1">
      <alignment horizontal="left" wrapText="1"/>
      <protection locked="0"/>
    </xf>
    <xf numFmtId="43" fontId="7" fillId="0" borderId="9" xfId="1" applyFont="1" applyFill="1" applyBorder="1" applyAlignment="1" applyProtection="1">
      <alignment horizontal="left" wrapText="1"/>
      <protection locked="0"/>
    </xf>
    <xf numFmtId="43" fontId="7" fillId="0" borderId="8" xfId="1" applyFont="1" applyFill="1" applyBorder="1" applyAlignment="1" applyProtection="1">
      <alignment horizontal="left" wrapText="1"/>
      <protection locked="0"/>
    </xf>
    <xf numFmtId="43" fontId="7" fillId="0" borderId="10" xfId="1" applyFont="1" applyFill="1" applyBorder="1" applyAlignment="1" applyProtection="1">
      <alignment horizontal="left" wrapText="1"/>
      <protection locked="0"/>
    </xf>
    <xf numFmtId="43" fontId="7" fillId="0" borderId="11" xfId="1" applyFont="1" applyFill="1" applyBorder="1" applyAlignment="1" applyProtection="1">
      <alignment horizontal="left" wrapText="1"/>
      <protection locked="0"/>
    </xf>
    <xf numFmtId="43" fontId="9" fillId="0" borderId="3" xfId="1" applyFont="1" applyFill="1" applyBorder="1" applyAlignment="1" applyProtection="1">
      <alignment horizontal="left" wrapText="1"/>
      <protection locked="0"/>
    </xf>
    <xf numFmtId="43" fontId="9" fillId="0" borderId="4" xfId="1" applyFont="1" applyFill="1" applyBorder="1" applyAlignment="1" applyProtection="1">
      <alignment horizontal="left" wrapText="1"/>
      <protection locked="0"/>
    </xf>
    <xf numFmtId="43" fontId="14" fillId="0" borderId="12" xfId="1" applyFont="1" applyFill="1" applyBorder="1" applyAlignment="1" applyProtection="1">
      <alignment horizontal="left" wrapText="1"/>
      <protection locked="0"/>
    </xf>
    <xf numFmtId="43" fontId="14" fillId="0" borderId="13" xfId="1" applyFont="1" applyFill="1" applyBorder="1" applyAlignment="1" applyProtection="1">
      <alignment horizontal="left" wrapText="1"/>
      <protection locked="0"/>
    </xf>
    <xf numFmtId="43" fontId="9" fillId="0" borderId="5" xfId="1" applyFont="1" applyFill="1" applyBorder="1" applyAlignment="1" applyProtection="1">
      <alignment horizontal="left" wrapText="1"/>
      <protection locked="0"/>
    </xf>
    <xf numFmtId="43" fontId="9" fillId="0" borderId="6" xfId="1" applyFont="1" applyFill="1" applyBorder="1" applyAlignment="1" applyProtection="1">
      <alignment horizontal="left" wrapText="1"/>
      <protection locked="0"/>
    </xf>
    <xf numFmtId="43" fontId="9" fillId="0" borderId="7" xfId="1" applyFont="1" applyFill="1" applyBorder="1" applyAlignment="1" applyProtection="1">
      <alignment horizontal="left" wrapText="1"/>
      <protection locked="0"/>
    </xf>
    <xf numFmtId="43" fontId="9" fillId="0" borderId="8" xfId="1" applyFont="1" applyFill="1" applyBorder="1" applyAlignment="1" applyProtection="1">
      <alignment horizontal="left" wrapText="1"/>
      <protection locked="0"/>
    </xf>
    <xf numFmtId="43" fontId="9" fillId="0" borderId="12" xfId="1" applyFont="1" applyFill="1" applyBorder="1" applyAlignment="1" applyProtection="1">
      <alignment horizontal="left" wrapText="1"/>
      <protection locked="0"/>
    </xf>
    <xf numFmtId="43" fontId="9" fillId="0" borderId="13" xfId="1" applyFont="1" applyFill="1" applyBorder="1" applyAlignment="1" applyProtection="1">
      <alignment horizontal="left" wrapText="1"/>
      <protection locked="0"/>
    </xf>
    <xf numFmtId="43" fontId="9" fillId="0" borderId="14" xfId="1" applyFont="1" applyFill="1" applyBorder="1" applyAlignment="1" applyProtection="1">
      <alignment horizontal="left" wrapText="1"/>
      <protection locked="0"/>
    </xf>
    <xf numFmtId="43" fontId="9" fillId="0" borderId="9" xfId="1" applyFont="1" applyFill="1" applyBorder="1" applyAlignment="1" applyProtection="1">
      <alignment horizontal="left" wrapText="1"/>
      <protection locked="0"/>
    </xf>
    <xf numFmtId="0" fontId="9" fillId="0" borderId="4" xfId="0" applyFont="1" applyFill="1" applyBorder="1" applyAlignment="1" applyProtection="1">
      <alignment horizontal="left" wrapText="1"/>
      <protection locked="0"/>
    </xf>
    <xf numFmtId="0" fontId="9" fillId="0" borderId="3" xfId="0" applyFont="1" applyFill="1" applyBorder="1" applyAlignment="1" applyProtection="1">
      <alignment horizontal="left" wrapText="1"/>
      <protection locked="0"/>
    </xf>
    <xf numFmtId="43" fontId="9" fillId="0" borderId="15" xfId="1" applyFont="1" applyFill="1" applyBorder="1" applyAlignment="1" applyProtection="1">
      <alignment horizontal="left" wrapText="1"/>
      <protection locked="0"/>
    </xf>
    <xf numFmtId="43" fontId="9" fillId="0" borderId="16" xfId="1" applyFont="1" applyFill="1" applyBorder="1" applyAlignment="1" applyProtection="1">
      <alignment horizontal="left" wrapText="1"/>
      <protection locked="0"/>
    </xf>
    <xf numFmtId="43" fontId="9" fillId="0" borderId="17" xfId="1" applyFont="1" applyFill="1" applyBorder="1" applyAlignment="1" applyProtection="1">
      <alignment horizontal="left" wrapText="1"/>
      <protection locked="0"/>
    </xf>
    <xf numFmtId="1" fontId="7" fillId="0" borderId="3" xfId="0" applyNumberFormat="1" applyFont="1" applyFill="1" applyBorder="1" applyAlignment="1" applyProtection="1">
      <alignment horizontal="left" shrinkToFit="1"/>
      <protection locked="0"/>
    </xf>
    <xf numFmtId="0" fontId="15" fillId="0" borderId="4" xfId="0" applyFont="1" applyFill="1" applyBorder="1" applyAlignment="1" applyProtection="1">
      <alignment horizontal="left" wrapText="1"/>
      <protection locked="0"/>
    </xf>
    <xf numFmtId="0" fontId="7" fillId="0" borderId="3" xfId="0" applyFont="1" applyFill="1" applyBorder="1" applyAlignment="1" applyProtection="1">
      <alignment horizontal="left" wrapText="1"/>
      <protection locked="0"/>
    </xf>
    <xf numFmtId="0" fontId="7" fillId="0" borderId="4" xfId="0" applyFont="1" applyFill="1" applyBorder="1" applyAlignment="1" applyProtection="1">
      <alignment horizontal="left" wrapText="1"/>
      <protection locked="0"/>
    </xf>
    <xf numFmtId="1" fontId="9" fillId="0" borderId="3" xfId="0" applyNumberFormat="1" applyFont="1" applyFill="1" applyBorder="1" applyAlignment="1" applyProtection="1">
      <alignment horizontal="left" shrinkToFit="1"/>
      <protection locked="0"/>
    </xf>
    <xf numFmtId="43" fontId="7" fillId="0" borderId="6" xfId="1" applyFont="1" applyFill="1" applyBorder="1" applyAlignment="1" applyProtection="1">
      <alignment horizontal="left" wrapText="1"/>
      <protection locked="0"/>
    </xf>
    <xf numFmtId="43" fontId="7" fillId="0" borderId="5" xfId="1" applyFont="1" applyFill="1" applyBorder="1" applyAlignment="1" applyProtection="1">
      <alignment horizontal="left" wrapText="1"/>
      <protection locked="0"/>
    </xf>
    <xf numFmtId="43" fontId="7" fillId="0" borderId="13" xfId="1" applyFont="1" applyFill="1" applyBorder="1" applyAlignment="1" applyProtection="1">
      <alignment horizontal="left" wrapText="1"/>
      <protection locked="0"/>
    </xf>
    <xf numFmtId="43" fontId="7" fillId="0" borderId="12" xfId="1" applyFont="1" applyFill="1" applyBorder="1" applyAlignment="1" applyProtection="1">
      <alignment horizontal="left" wrapText="1"/>
      <protection locked="0"/>
    </xf>
    <xf numFmtId="43" fontId="7" fillId="0" borderId="18" xfId="1" applyFont="1" applyFill="1" applyBorder="1" applyAlignment="1" applyProtection="1">
      <alignment horizontal="left" wrapText="1"/>
      <protection locked="0"/>
    </xf>
    <xf numFmtId="43" fontId="7" fillId="0" borderId="7" xfId="1" applyFont="1" applyFill="1" applyBorder="1" applyAlignment="1" applyProtection="1">
      <alignment horizontal="left" wrapText="1"/>
      <protection locked="0"/>
    </xf>
    <xf numFmtId="43" fontId="7" fillId="0" borderId="2" xfId="1" applyFont="1" applyFill="1" applyBorder="1" applyAlignment="1" applyProtection="1">
      <alignment horizontal="left" wrapText="1"/>
      <protection locked="0"/>
    </xf>
    <xf numFmtId="43" fontId="14" fillId="0" borderId="1" xfId="1" applyFont="1" applyFill="1" applyBorder="1" applyAlignment="1" applyProtection="1">
      <alignment horizontal="left" wrapText="1"/>
      <protection locked="0"/>
    </xf>
    <xf numFmtId="43" fontId="14" fillId="2" borderId="12" xfId="1" applyFont="1" applyFill="1" applyBorder="1" applyAlignment="1" applyProtection="1">
      <alignment horizontal="left" wrapText="1"/>
      <protection locked="0"/>
    </xf>
    <xf numFmtId="43" fontId="14" fillId="2" borderId="10" xfId="1" applyFont="1" applyFill="1" applyBorder="1" applyAlignment="1" applyProtection="1">
      <alignment horizontal="left" wrapText="1"/>
      <protection locked="0"/>
    </xf>
    <xf numFmtId="43" fontId="14" fillId="0" borderId="20" xfId="1" applyFont="1" applyFill="1" applyBorder="1" applyAlignment="1" applyProtection="1">
      <alignment horizontal="left" wrapText="1"/>
      <protection locked="0"/>
    </xf>
    <xf numFmtId="43" fontId="14" fillId="0" borderId="21" xfId="1" applyFont="1" applyFill="1" applyBorder="1" applyAlignment="1" applyProtection="1">
      <alignment horizontal="left" wrapText="1"/>
      <protection locked="0"/>
    </xf>
    <xf numFmtId="0" fontId="1" fillId="0" borderId="22" xfId="0" quotePrefix="1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vertical="center" wrapText="1"/>
      <protection locked="0"/>
    </xf>
    <xf numFmtId="43" fontId="14" fillId="0" borderId="24" xfId="1" applyFont="1" applyFill="1" applyBorder="1" applyAlignment="1" applyProtection="1">
      <alignment horizontal="left" wrapText="1"/>
      <protection locked="0"/>
    </xf>
    <xf numFmtId="43" fontId="14" fillId="0" borderId="23" xfId="1" applyFont="1" applyFill="1" applyBorder="1" applyAlignment="1" applyProtection="1">
      <alignment horizontal="left" wrapText="1"/>
      <protection locked="0"/>
    </xf>
    <xf numFmtId="43" fontId="9" fillId="0" borderId="19" xfId="1" applyFont="1" applyFill="1" applyBorder="1" applyAlignment="1" applyProtection="1">
      <alignment horizontal="left" wrapText="1"/>
      <protection locked="0"/>
    </xf>
    <xf numFmtId="43" fontId="9" fillId="0" borderId="0" xfId="1" applyFont="1" applyFill="1" applyBorder="1" applyAlignment="1" applyProtection="1">
      <alignment horizontal="left" wrapText="1"/>
      <protection locked="0"/>
    </xf>
    <xf numFmtId="0" fontId="15" fillId="0" borderId="25" xfId="2" applyFont="1" applyFill="1" applyBorder="1" applyAlignment="1" applyProtection="1">
      <alignment horizontal="left" vertical="center"/>
      <protection locked="0" hidden="1"/>
    </xf>
    <xf numFmtId="164" fontId="15" fillId="0" borderId="19" xfId="1" applyNumberFormat="1" applyFont="1" applyBorder="1" applyAlignment="1" applyProtection="1">
      <alignment horizontal="center" vertical="center"/>
      <protection locked="0" hidden="1"/>
    </xf>
    <xf numFmtId="43" fontId="17" fillId="0" borderId="8" xfId="1" applyFont="1" applyFill="1" applyBorder="1" applyAlignment="1" applyProtection="1">
      <alignment horizontal="left" wrapText="1"/>
      <protection locked="0"/>
    </xf>
    <xf numFmtId="43" fontId="17" fillId="0" borderId="9" xfId="1" applyFont="1" applyFill="1" applyBorder="1" applyAlignment="1" applyProtection="1">
      <alignment horizontal="left" wrapText="1"/>
      <protection locked="0"/>
    </xf>
    <xf numFmtId="43" fontId="7" fillId="0" borderId="16" xfId="1" applyFont="1" applyFill="1" applyBorder="1" applyAlignment="1" applyProtection="1">
      <alignment horizontal="left" wrapText="1"/>
      <protection locked="0"/>
    </xf>
    <xf numFmtId="43" fontId="7" fillId="0" borderId="17" xfId="1" applyFont="1" applyFill="1" applyBorder="1" applyAlignment="1" applyProtection="1">
      <alignment horizontal="left" wrapText="1"/>
      <protection locked="0"/>
    </xf>
    <xf numFmtId="43" fontId="18" fillId="0" borderId="4" xfId="1" applyFont="1" applyFill="1" applyBorder="1" applyAlignment="1" applyProtection="1">
      <alignment horizontal="left" wrapText="1"/>
      <protection locked="0"/>
    </xf>
    <xf numFmtId="43" fontId="18" fillId="0" borderId="3" xfId="1" applyFont="1" applyFill="1" applyBorder="1" applyAlignment="1" applyProtection="1">
      <alignment horizontal="left" wrapText="1"/>
      <protection locked="0"/>
    </xf>
    <xf numFmtId="43" fontId="19" fillId="0" borderId="4" xfId="1" applyFont="1" applyFill="1" applyBorder="1" applyAlignment="1" applyProtection="1">
      <alignment horizontal="left" wrapText="1"/>
      <protection locked="0"/>
    </xf>
    <xf numFmtId="43" fontId="19" fillId="0" borderId="3" xfId="1" applyFont="1" applyFill="1" applyBorder="1" applyAlignment="1" applyProtection="1">
      <alignment horizontal="left" wrapText="1"/>
      <protection locked="0"/>
    </xf>
    <xf numFmtId="43" fontId="18" fillId="0" borderId="16" xfId="1" applyFont="1" applyFill="1" applyBorder="1" applyAlignment="1" applyProtection="1">
      <alignment horizontal="left" wrapText="1"/>
      <protection locked="0"/>
    </xf>
    <xf numFmtId="43" fontId="18" fillId="0" borderId="17" xfId="1" applyFont="1" applyFill="1" applyBorder="1" applyAlignment="1" applyProtection="1">
      <alignment horizontal="left" wrapText="1"/>
      <protection locked="0"/>
    </xf>
    <xf numFmtId="43" fontId="18" fillId="0" borderId="7" xfId="1" applyFont="1" applyFill="1" applyBorder="1" applyAlignment="1" applyProtection="1">
      <alignment horizontal="left" wrapText="1"/>
      <protection locked="0"/>
    </xf>
    <xf numFmtId="43" fontId="18" fillId="0" borderId="2" xfId="1" applyFont="1" applyFill="1" applyBorder="1" applyAlignment="1" applyProtection="1">
      <alignment horizontal="left" wrapText="1"/>
      <protection locked="0"/>
    </xf>
    <xf numFmtId="0" fontId="19" fillId="0" borderId="3" xfId="0" applyFont="1" applyFill="1" applyBorder="1" applyAlignment="1" applyProtection="1">
      <alignment horizontal="left" wrapText="1"/>
      <protection locked="0"/>
    </xf>
    <xf numFmtId="0" fontId="19" fillId="0" borderId="4" xfId="0" applyFont="1" applyFill="1" applyBorder="1" applyAlignment="1" applyProtection="1">
      <alignment horizontal="left" wrapText="1"/>
      <protection locked="0"/>
    </xf>
    <xf numFmtId="43" fontId="14" fillId="0" borderId="17" xfId="1" applyFont="1" applyFill="1" applyBorder="1" applyAlignment="1" applyProtection="1">
      <alignment horizontal="left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3">
    <cellStyle name="Comma" xfId="1" builtinId="3"/>
    <cellStyle name="Normal" xfId="0" builtinId="0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tabSelected="1" view="pageBreakPreview" topLeftCell="A2" zoomScale="90" zoomScaleNormal="130" zoomScaleSheetLayoutView="90" workbookViewId="0">
      <selection activeCell="D1" sqref="D1"/>
    </sheetView>
  </sheetViews>
  <sheetFormatPr defaultColWidth="8.81640625" defaultRowHeight="15" x14ac:dyDescent="0.3"/>
  <cols>
    <col min="1" max="1" width="5.7265625" style="1" customWidth="1"/>
    <col min="2" max="2" width="44.453125" style="1" customWidth="1"/>
    <col min="3" max="4" width="22.7265625" style="1" customWidth="1"/>
    <col min="5" max="5" width="22.54296875" style="1" customWidth="1"/>
    <col min="6" max="6" width="8.81640625" style="1" customWidth="1"/>
    <col min="7" max="16384" width="8.81640625" style="1"/>
  </cols>
  <sheetData>
    <row r="1" spans="1:6" x14ac:dyDescent="0.3">
      <c r="A1" s="49"/>
      <c r="B1" s="49"/>
      <c r="C1" s="49"/>
      <c r="D1" s="49"/>
      <c r="E1" s="49"/>
      <c r="F1" s="49"/>
    </row>
    <row r="2" spans="1:6" x14ac:dyDescent="0.3">
      <c r="A2" s="145" t="s">
        <v>463</v>
      </c>
      <c r="B2" s="145"/>
      <c r="C2" s="145"/>
      <c r="D2" s="145"/>
      <c r="E2" s="145"/>
      <c r="F2" s="49"/>
    </row>
    <row r="3" spans="1:6" x14ac:dyDescent="0.3">
      <c r="A3" s="146" t="s">
        <v>803</v>
      </c>
      <c r="B3" s="146"/>
      <c r="C3" s="146"/>
      <c r="D3" s="146"/>
      <c r="E3" s="146"/>
      <c r="F3" s="49"/>
    </row>
    <row r="4" spans="1:6" x14ac:dyDescent="0.3">
      <c r="A4" s="49"/>
      <c r="B4" s="49"/>
      <c r="C4" s="49"/>
      <c r="D4" s="49"/>
      <c r="E4" s="49"/>
      <c r="F4" s="49"/>
    </row>
    <row r="5" spans="1:6" ht="45" x14ac:dyDescent="0.3">
      <c r="A5" s="44"/>
      <c r="B5" s="46" t="s">
        <v>319</v>
      </c>
      <c r="C5" s="50" t="s">
        <v>598</v>
      </c>
      <c r="D5" s="50" t="s">
        <v>599</v>
      </c>
      <c r="E5" s="50" t="s">
        <v>600</v>
      </c>
      <c r="F5" s="44" t="s">
        <v>320</v>
      </c>
    </row>
    <row r="6" spans="1:6" hidden="1" x14ac:dyDescent="0.3">
      <c r="A6" s="7"/>
      <c r="B6" s="5"/>
      <c r="C6" s="10"/>
      <c r="D6" s="9"/>
      <c r="E6" s="9"/>
      <c r="F6" s="2"/>
    </row>
    <row r="7" spans="1:6" x14ac:dyDescent="0.3">
      <c r="A7" s="5" t="s">
        <v>321</v>
      </c>
      <c r="B7" s="5" t="s">
        <v>322</v>
      </c>
      <c r="C7" s="11">
        <f>'CONS. MASTER B. SUMMARY F.ii'!C6</f>
        <v>83969268</v>
      </c>
      <c r="D7" s="11"/>
      <c r="E7" s="11">
        <f>'CONS. MASTER B. SUMMARY F.ii'!E6</f>
        <v>306089799</v>
      </c>
      <c r="F7" s="7"/>
    </row>
    <row r="8" spans="1:6" x14ac:dyDescent="0.3">
      <c r="A8" s="5" t="s">
        <v>323</v>
      </c>
      <c r="B8" s="5" t="s">
        <v>324</v>
      </c>
      <c r="C8" s="11">
        <f>SUM(C9:C10)</f>
        <v>7822747790</v>
      </c>
      <c r="D8" s="11">
        <f t="shared" ref="D8:E8" si="0">SUM(D9:D10)</f>
        <v>5823479249</v>
      </c>
      <c r="E8" s="11">
        <f t="shared" si="0"/>
        <v>8326239324</v>
      </c>
      <c r="F8" s="7">
        <f>D8/C8*100</f>
        <v>74.442886378674871</v>
      </c>
    </row>
    <row r="9" spans="1:6" ht="30" x14ac:dyDescent="0.3">
      <c r="A9" s="7"/>
      <c r="B9" s="5" t="s">
        <v>335</v>
      </c>
      <c r="C9" s="10">
        <f>'SUMMARY OF REVENUE F.iii'!C6</f>
        <v>7650781197</v>
      </c>
      <c r="D9" s="10">
        <f>'SUMMARY OF REVENUE F.iii'!D6</f>
        <v>5772482042</v>
      </c>
      <c r="E9" s="10">
        <f>'SUMMARY OF REVENUE F.iii'!E6</f>
        <v>8143631449</v>
      </c>
      <c r="F9" s="7">
        <f t="shared" ref="F9:F25" si="1">D9/C9*100</f>
        <v>75.449576891095603</v>
      </c>
    </row>
    <row r="10" spans="1:6" x14ac:dyDescent="0.3">
      <c r="A10" s="7"/>
      <c r="B10" s="5" t="s">
        <v>336</v>
      </c>
      <c r="C10" s="10">
        <f>'SUMMARY OF REVENUE F.iii'!C16</f>
        <v>171966593</v>
      </c>
      <c r="D10" s="10">
        <f>'SUMMARY OF REVENUE F.iii'!D16</f>
        <v>50997207</v>
      </c>
      <c r="E10" s="10">
        <f>'SUMMARY OF REVENUE F.iii'!E16</f>
        <v>182607875</v>
      </c>
      <c r="F10" s="7">
        <f t="shared" si="1"/>
        <v>29.655298805623254</v>
      </c>
    </row>
    <row r="11" spans="1:6" hidden="1" x14ac:dyDescent="0.3">
      <c r="A11" s="7"/>
      <c r="B11" s="7"/>
      <c r="C11" s="10"/>
      <c r="D11" s="10"/>
      <c r="E11" s="10"/>
      <c r="F11" s="7"/>
    </row>
    <row r="12" spans="1:6" x14ac:dyDescent="0.3">
      <c r="A12" s="5" t="s">
        <v>325</v>
      </c>
      <c r="B12" s="5" t="s">
        <v>3</v>
      </c>
      <c r="C12" s="11">
        <f>SUM(C13:C14)</f>
        <v>5184126539</v>
      </c>
      <c r="D12" s="11">
        <f t="shared" ref="D12:E12" si="2">SUM(D13:D14)</f>
        <v>4219786588.5100002</v>
      </c>
      <c r="E12" s="11">
        <f t="shared" si="2"/>
        <v>5188663540</v>
      </c>
      <c r="F12" s="7">
        <f t="shared" si="1"/>
        <v>81.39821736149176</v>
      </c>
    </row>
    <row r="13" spans="1:6" x14ac:dyDescent="0.3">
      <c r="A13" s="7"/>
      <c r="B13" s="5" t="s">
        <v>337</v>
      </c>
      <c r="C13" s="10">
        <f>'CONS. MASTER B. SUMMARY F.ii'!C19</f>
        <v>3175123346</v>
      </c>
      <c r="D13" s="10">
        <f>'CONS. MASTER B. SUMMARY F.ii'!D19</f>
        <v>2417533153</v>
      </c>
      <c r="E13" s="10">
        <f>'CONS. MASTER B. SUMMARY F.ii'!E19</f>
        <v>3189937980</v>
      </c>
      <c r="F13" s="7">
        <f t="shared" si="1"/>
        <v>76.139818506439852</v>
      </c>
    </row>
    <row r="14" spans="1:6" x14ac:dyDescent="0.3">
      <c r="A14" s="7"/>
      <c r="B14" s="5" t="s">
        <v>338</v>
      </c>
      <c r="C14" s="10">
        <f>'CONS. MASTER B. SUMMARY F.ii'!C20</f>
        <v>2009003193</v>
      </c>
      <c r="D14" s="10">
        <f>'CONS. MASTER B. SUMMARY F.ii'!D20</f>
        <v>1802253435.51</v>
      </c>
      <c r="E14" s="10">
        <f>'CONS. MASTER B. SUMMARY F.ii'!E20</f>
        <v>1998725560</v>
      </c>
      <c r="F14" s="7">
        <f t="shared" si="1"/>
        <v>89.708838780825175</v>
      </c>
    </row>
    <row r="15" spans="1:6" hidden="1" x14ac:dyDescent="0.3">
      <c r="A15" s="7"/>
      <c r="B15" s="7"/>
      <c r="C15" s="10"/>
      <c r="D15" s="10"/>
      <c r="E15" s="10"/>
      <c r="F15" s="7"/>
    </row>
    <row r="16" spans="1:6" hidden="1" x14ac:dyDescent="0.3">
      <c r="A16" s="7"/>
      <c r="B16" s="5" t="s">
        <v>326</v>
      </c>
      <c r="C16" s="10"/>
      <c r="D16" s="10"/>
      <c r="E16" s="10"/>
      <c r="F16" s="7"/>
    </row>
    <row r="17" spans="1:6" hidden="1" x14ac:dyDescent="0.3">
      <c r="A17" s="7"/>
      <c r="B17" s="7"/>
      <c r="C17" s="10"/>
      <c r="D17" s="10"/>
      <c r="E17" s="10"/>
      <c r="F17" s="7"/>
    </row>
    <row r="18" spans="1:6" x14ac:dyDescent="0.3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3">
      <c r="A19" s="7"/>
      <c r="B19" s="5" t="s">
        <v>339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1"/>
        <v>#DIV/0!</v>
      </c>
    </row>
    <row r="20" spans="1:6" x14ac:dyDescent="0.3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3">
      <c r="A21" s="7"/>
      <c r="B21" s="7"/>
      <c r="C21" s="10"/>
      <c r="D21" s="10"/>
      <c r="E21" s="10"/>
      <c r="F21" s="7"/>
    </row>
    <row r="22" spans="1:6" ht="30" x14ac:dyDescent="0.3">
      <c r="A22" s="5" t="s">
        <v>329</v>
      </c>
      <c r="B22" s="5" t="s">
        <v>330</v>
      </c>
      <c r="C22" s="11">
        <f>'CONS. MASTER B. SUMMARY F.ii'!C27</f>
        <v>1683976525</v>
      </c>
      <c r="D22" s="11">
        <f>'CONS. MASTER B. SUMMARY F.ii'!D27</f>
        <v>823769234.42000008</v>
      </c>
      <c r="E22" s="11">
        <f>'CONS. MASTER B. SUMMARY F.ii'!E27</f>
        <v>3443665583</v>
      </c>
      <c r="F22" s="7">
        <f t="shared" si="1"/>
        <v>48.918094889713501</v>
      </c>
    </row>
    <row r="23" spans="1:6" hidden="1" x14ac:dyDescent="0.3">
      <c r="A23" s="7"/>
      <c r="B23" s="7"/>
      <c r="C23" s="10"/>
      <c r="D23" s="10"/>
      <c r="E23" s="10"/>
      <c r="F23" s="7"/>
    </row>
    <row r="24" spans="1:6" x14ac:dyDescent="0.3">
      <c r="A24" s="5" t="s">
        <v>331</v>
      </c>
      <c r="B24" s="5" t="s">
        <v>332</v>
      </c>
      <c r="C24" s="11">
        <f>C7+C8+C18</f>
        <v>7906717058</v>
      </c>
      <c r="D24" s="11">
        <f t="shared" ref="D24:E24" si="4">D7+D8+D18</f>
        <v>5823479249</v>
      </c>
      <c r="E24" s="11">
        <f t="shared" si="4"/>
        <v>8632329123</v>
      </c>
      <c r="F24" s="7">
        <f t="shared" si="1"/>
        <v>73.652303557616435</v>
      </c>
    </row>
    <row r="25" spans="1:6" x14ac:dyDescent="0.3">
      <c r="A25" s="5" t="s">
        <v>333</v>
      </c>
      <c r="B25" s="5" t="s">
        <v>2</v>
      </c>
      <c r="C25" s="11">
        <f>C12+C22</f>
        <v>6868103064</v>
      </c>
      <c r="D25" s="11">
        <f t="shared" ref="D25:E25" si="5">D12+D22</f>
        <v>5043555822.9300003</v>
      </c>
      <c r="E25" s="11">
        <f t="shared" si="5"/>
        <v>8632329123</v>
      </c>
      <c r="F25" s="7">
        <f t="shared" si="1"/>
        <v>73.434480757378466</v>
      </c>
    </row>
    <row r="26" spans="1:6" x14ac:dyDescent="0.3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3">
      <c r="A27" s="2"/>
      <c r="B27" s="2"/>
      <c r="C27" s="9"/>
      <c r="D27" s="9"/>
      <c r="E27" s="9"/>
      <c r="F27" s="2"/>
    </row>
    <row r="28" spans="1:6" hidden="1" x14ac:dyDescent="0.3"/>
    <row r="29" spans="1:6" hidden="1" x14ac:dyDescent="0.3"/>
    <row r="30" spans="1:6" hidden="1" x14ac:dyDescent="0.3"/>
    <row r="31" spans="1:6" hidden="1" x14ac:dyDescent="0.3"/>
    <row r="32" spans="1:6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wdNRXzyMZ0S8Th+rhqr7C7Rggbz8ctATCRM6vXABd5fvR5+dsFNMHk5XQV8WBkB0ORPPfXApHL5mwqH8dvMZjw==" saltValue="JBk7LK9z6vpowji74pV5mw==" spinCount="100000" sheet="1" objects="1" scenarios="1" formatColumns="0" formatRows="0" selectLockedCells="1"/>
  <mergeCells count="2">
    <mergeCell ref="A2:E2"/>
    <mergeCell ref="A3:E3"/>
  </mergeCells>
  <pageMargins left="0.511811023622047" right="0.511811024" top="0.74803149606299202" bottom="0.74803149606299202" header="0.31496062992126" footer="0.31496062992126"/>
  <pageSetup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topLeftCell="A6" zoomScale="90" zoomScaleNormal="130" zoomScaleSheetLayoutView="90" workbookViewId="0">
      <selection activeCell="D1" sqref="D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3" width="26.1796875" style="1" bestFit="1" customWidth="1"/>
    <col min="4" max="4" width="25.81640625" style="1" bestFit="1" customWidth="1"/>
    <col min="5" max="5" width="26.1796875" style="1" bestFit="1" customWidth="1"/>
    <col min="6" max="16384" width="8.8164062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145" t="s">
        <v>462</v>
      </c>
      <c r="B2" s="145"/>
      <c r="C2" s="145"/>
      <c r="D2" s="145"/>
      <c r="E2" s="145"/>
    </row>
    <row r="3" spans="1:5" x14ac:dyDescent="0.3">
      <c r="A3" s="146" t="s">
        <v>804</v>
      </c>
      <c r="B3" s="146"/>
      <c r="C3" s="146"/>
      <c r="D3" s="146"/>
      <c r="E3" s="146"/>
    </row>
    <row r="4" spans="1:5" x14ac:dyDescent="0.3">
      <c r="A4" s="49"/>
      <c r="B4" s="49"/>
      <c r="C4" s="49"/>
      <c r="D4" s="49"/>
      <c r="E4" s="49"/>
    </row>
    <row r="5" spans="1:5" ht="45" x14ac:dyDescent="0.3">
      <c r="A5" s="46" t="s">
        <v>290</v>
      </c>
      <c r="B5" s="46" t="s">
        <v>1</v>
      </c>
      <c r="C5" s="50" t="s">
        <v>598</v>
      </c>
      <c r="D5" s="50" t="s">
        <v>599</v>
      </c>
      <c r="E5" s="50" t="s">
        <v>600</v>
      </c>
    </row>
    <row r="6" spans="1:5" x14ac:dyDescent="0.3">
      <c r="A6" s="44">
        <v>1</v>
      </c>
      <c r="B6" s="46" t="s">
        <v>291</v>
      </c>
      <c r="C6" s="67">
        <v>83969268</v>
      </c>
      <c r="D6" s="52"/>
      <c r="E6" s="52">
        <v>306089799</v>
      </c>
    </row>
    <row r="7" spans="1:5" hidden="1" x14ac:dyDescent="0.3">
      <c r="A7" s="7">
        <v>2</v>
      </c>
      <c r="B7" s="13" t="s">
        <v>292</v>
      </c>
      <c r="C7" s="10"/>
      <c r="D7" s="10"/>
      <c r="E7" s="10"/>
    </row>
    <row r="8" spans="1:5" x14ac:dyDescent="0.3">
      <c r="A8" s="7">
        <v>3</v>
      </c>
      <c r="B8" s="7" t="s">
        <v>293</v>
      </c>
      <c r="C8" s="10">
        <f>'SUMMARY OF REVENUE F.iii'!C6</f>
        <v>7650781197</v>
      </c>
      <c r="D8" s="10">
        <f>'SUMMARY OF REVENUE F.iii'!D6</f>
        <v>5772482042</v>
      </c>
      <c r="E8" s="10">
        <f>'SUMMARY OF REVENUE F.iii'!E6</f>
        <v>8143631449</v>
      </c>
    </row>
    <row r="9" spans="1:5" x14ac:dyDescent="0.3">
      <c r="A9" s="7">
        <v>4</v>
      </c>
      <c r="B9" s="7" t="s">
        <v>294</v>
      </c>
      <c r="C9" s="10">
        <f>'SUMMARY OF REVENUE F.iii'!C16</f>
        <v>171966593</v>
      </c>
      <c r="D9" s="10">
        <f>'SUMMARY OF REVENUE F.iii'!D16</f>
        <v>50997207</v>
      </c>
      <c r="E9" s="10">
        <f>'SUMMARY OF REVENUE F.iii'!E16</f>
        <v>182607875</v>
      </c>
    </row>
    <row r="10" spans="1:5" x14ac:dyDescent="0.3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3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3">
      <c r="A12" s="5">
        <v>7</v>
      </c>
      <c r="B12" s="5" t="s">
        <v>297</v>
      </c>
      <c r="C12" s="11">
        <f>SUM(C8:C11)</f>
        <v>7822747790</v>
      </c>
      <c r="D12" s="11">
        <f t="shared" ref="D12:E12" si="0">SUM(D8:D11)</f>
        <v>5823479249</v>
      </c>
      <c r="E12" s="11">
        <f t="shared" si="0"/>
        <v>8326239324</v>
      </c>
    </row>
    <row r="13" spans="1:5" x14ac:dyDescent="0.3">
      <c r="A13" s="5">
        <v>8</v>
      </c>
      <c r="B13" s="5" t="s">
        <v>298</v>
      </c>
      <c r="C13" s="11">
        <f>C6+C12</f>
        <v>7906717058</v>
      </c>
      <c r="D13" s="11">
        <f t="shared" ref="D13:E13" si="1">D6+D12</f>
        <v>5823479249</v>
      </c>
      <c r="E13" s="11">
        <f t="shared" si="1"/>
        <v>8632329123</v>
      </c>
    </row>
    <row r="14" spans="1:5" hidden="1" x14ac:dyDescent="0.3">
      <c r="A14" s="7">
        <v>9</v>
      </c>
      <c r="B14" s="13" t="s">
        <v>299</v>
      </c>
      <c r="C14" s="10"/>
      <c r="D14" s="10"/>
      <c r="E14" s="10"/>
    </row>
    <row r="15" spans="1:5" hidden="1" x14ac:dyDescent="0.3">
      <c r="A15" s="7">
        <v>10</v>
      </c>
      <c r="B15" s="5" t="s">
        <v>300</v>
      </c>
      <c r="C15" s="11"/>
      <c r="D15" s="11"/>
      <c r="E15" s="11"/>
    </row>
    <row r="16" spans="1:5" x14ac:dyDescent="0.3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3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3">
      <c r="A18" s="7">
        <v>13</v>
      </c>
      <c r="B18" s="5" t="s">
        <v>303</v>
      </c>
      <c r="C18" s="11"/>
      <c r="D18" s="11"/>
      <c r="E18" s="11"/>
    </row>
    <row r="19" spans="1:5" x14ac:dyDescent="0.3">
      <c r="A19" s="7">
        <v>14</v>
      </c>
      <c r="B19" s="7" t="s">
        <v>304</v>
      </c>
      <c r="C19" s="10">
        <f>'SUMMARY OF EXP F.iv'!C7</f>
        <v>3175123346</v>
      </c>
      <c r="D19" s="10">
        <f>'SUMMARY OF EXP F.iv'!D7</f>
        <v>2417533153</v>
      </c>
      <c r="E19" s="10">
        <f>'SUMMARY OF EXP F.iv'!E7</f>
        <v>3189937980</v>
      </c>
    </row>
    <row r="20" spans="1:5" x14ac:dyDescent="0.3">
      <c r="A20" s="7">
        <v>15</v>
      </c>
      <c r="B20" s="7" t="s">
        <v>305</v>
      </c>
      <c r="C20" s="10">
        <f>'SUMMARY OF EXP F.iv'!C25</f>
        <v>2009003193</v>
      </c>
      <c r="D20" s="10">
        <f>'SUMMARY OF EXP F.iv'!D25</f>
        <v>1802253435.51</v>
      </c>
      <c r="E20" s="10">
        <f>'SUMMARY OF EXP F.iv'!E25</f>
        <v>1998725560</v>
      </c>
    </row>
    <row r="21" spans="1:5" x14ac:dyDescent="0.3">
      <c r="A21" s="5">
        <v>16</v>
      </c>
      <c r="B21" s="5" t="s">
        <v>306</v>
      </c>
      <c r="C21" s="11">
        <f>SUM(C19:C20)</f>
        <v>5184126539</v>
      </c>
      <c r="D21" s="11">
        <f t="shared" ref="D21:E21" si="3">SUM(D19:D20)</f>
        <v>4219786588.5100002</v>
      </c>
      <c r="E21" s="11">
        <f t="shared" si="3"/>
        <v>5188663540</v>
      </c>
    </row>
    <row r="22" spans="1:5" x14ac:dyDescent="0.3">
      <c r="A22" s="5">
        <v>17</v>
      </c>
      <c r="B22" s="5" t="s">
        <v>307</v>
      </c>
      <c r="C22" s="11">
        <f>C17+C21</f>
        <v>5184126539</v>
      </c>
      <c r="D22" s="11">
        <f t="shared" ref="D22:E22" si="4">D17+D21</f>
        <v>4219786588.5100002</v>
      </c>
      <c r="E22" s="11">
        <f t="shared" si="4"/>
        <v>5188663540</v>
      </c>
    </row>
    <row r="23" spans="1:5" hidden="1" x14ac:dyDescent="0.3">
      <c r="A23" s="7">
        <v>18</v>
      </c>
      <c r="B23" s="5" t="s">
        <v>308</v>
      </c>
      <c r="C23" s="11"/>
      <c r="D23" s="11"/>
      <c r="E23" s="11"/>
    </row>
    <row r="24" spans="1:5" ht="17.5" x14ac:dyDescent="0.3">
      <c r="A24" s="7">
        <v>19</v>
      </c>
      <c r="B24" s="7" t="s">
        <v>309</v>
      </c>
      <c r="C24" s="61">
        <f>'PMD CAPITAL EXP F.xii'!D6</f>
        <v>510000000</v>
      </c>
      <c r="D24" s="61">
        <f>'PMD CAPITAL EXP F.xii'!E6</f>
        <v>293492777</v>
      </c>
      <c r="E24" s="61">
        <f>'PMD CAPITAL EXP F.xii'!F6</f>
        <v>455000000</v>
      </c>
    </row>
    <row r="25" spans="1:5" ht="17.5" x14ac:dyDescent="0.3">
      <c r="A25" s="7">
        <v>20</v>
      </c>
      <c r="B25" s="7" t="s">
        <v>310</v>
      </c>
      <c r="C25" s="62">
        <f>'AGRIC CAPITAL EXP F.xii'!D6+'FINANCE CAPITAL EXP F.xii'!D6+'WORKS CAPITAL EXP F.xii'!D6</f>
        <v>602215525</v>
      </c>
      <c r="D25" s="62">
        <f>'AGRIC CAPITAL EXP F.xii'!E6+'FINANCE CAPITAL EXP F.xii'!E6+'WORKS CAPITAL EXP F.xii'!E6</f>
        <v>261450000</v>
      </c>
      <c r="E25" s="62">
        <f>'AGRIC CAPITAL EXP F.xii'!F6+'FINANCE CAPITAL EXP F.xii'!F6+'WORKS CAPITAL EXP F.xii'!F6</f>
        <v>2368450662</v>
      </c>
    </row>
    <row r="26" spans="1:5" ht="17.5" x14ac:dyDescent="0.3">
      <c r="A26" s="7">
        <v>21</v>
      </c>
      <c r="B26" s="7" t="s">
        <v>311</v>
      </c>
      <c r="C26" s="62">
        <f>'ESD CAPITAL EXP F.xii'!D6+'PHC CAPITAL EXP F.xii'!D6+'WATSAN CAPITAL EXP F.xii'!D6</f>
        <v>571761000</v>
      </c>
      <c r="D26" s="62">
        <f>'ESD CAPITAL EXP F.xii'!E6+'PHC CAPITAL EXP F.xii'!E6+'WATSAN CAPITAL EXP F.xii'!E6</f>
        <v>268826457.42000002</v>
      </c>
      <c r="E26" s="62">
        <f>'ESD CAPITAL EXP F.xii'!F6+'PHC CAPITAL EXP F.xii'!F6+'WATSAN CAPITAL EXP F.xii'!F6</f>
        <v>620214921</v>
      </c>
    </row>
    <row r="27" spans="1:5" x14ac:dyDescent="0.3">
      <c r="A27" s="5">
        <v>22</v>
      </c>
      <c r="B27" s="5" t="s">
        <v>312</v>
      </c>
      <c r="C27" s="11">
        <f>SUM(C24:C26)</f>
        <v>1683976525</v>
      </c>
      <c r="D27" s="11">
        <f t="shared" ref="D27:E27" si="5">SUM(D24:D26)</f>
        <v>823769234.42000008</v>
      </c>
      <c r="E27" s="11">
        <f t="shared" si="5"/>
        <v>3443665583</v>
      </c>
    </row>
    <row r="28" spans="1:5" x14ac:dyDescent="0.3">
      <c r="A28" s="5">
        <v>23</v>
      </c>
      <c r="B28" s="5" t="s">
        <v>313</v>
      </c>
      <c r="C28" s="11">
        <f>C22+C27</f>
        <v>6868103064</v>
      </c>
      <c r="D28" s="11">
        <f t="shared" ref="D28:E28" si="6">D22+D27</f>
        <v>5043555822.9300003</v>
      </c>
      <c r="E28" s="11">
        <f t="shared" si="6"/>
        <v>8632329123</v>
      </c>
    </row>
    <row r="29" spans="1:5" x14ac:dyDescent="0.3">
      <c r="A29" s="7">
        <v>24</v>
      </c>
      <c r="B29" s="5" t="s">
        <v>314</v>
      </c>
      <c r="C29" s="11">
        <f>C13-C28</f>
        <v>1038613994</v>
      </c>
      <c r="D29" s="11"/>
      <c r="E29" s="11">
        <f t="shared" ref="E29" si="7">E13-E28</f>
        <v>0</v>
      </c>
    </row>
    <row r="30" spans="1:5" hidden="1" x14ac:dyDescent="0.3">
      <c r="A30" s="7">
        <v>25</v>
      </c>
      <c r="B30" s="5" t="s">
        <v>315</v>
      </c>
      <c r="C30" s="10"/>
      <c r="D30" s="10"/>
      <c r="E30" s="10"/>
    </row>
    <row r="31" spans="1:5" hidden="1" x14ac:dyDescent="0.3">
      <c r="A31" s="7">
        <v>26</v>
      </c>
      <c r="B31" s="7" t="s">
        <v>316</v>
      </c>
      <c r="C31" s="10"/>
      <c r="D31" s="10"/>
      <c r="E31" s="10"/>
    </row>
    <row r="32" spans="1:5" x14ac:dyDescent="0.3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3">
      <c r="A33" s="5">
        <v>28</v>
      </c>
      <c r="B33" s="5" t="s">
        <v>318</v>
      </c>
      <c r="C33" s="11">
        <f t="shared" ref="C33:E33" si="9">C13+C32-C28</f>
        <v>1038613994</v>
      </c>
      <c r="D33" s="11"/>
      <c r="E33" s="11">
        <f t="shared" si="9"/>
        <v>0</v>
      </c>
    </row>
    <row r="34" spans="1:5" hidden="1" x14ac:dyDescent="0.3"/>
    <row r="35" spans="1:5" hidden="1" x14ac:dyDescent="0.3"/>
    <row r="36" spans="1:5" hidden="1" x14ac:dyDescent="0.3"/>
    <row r="37" spans="1:5" hidden="1" x14ac:dyDescent="0.3"/>
    <row r="38" spans="1:5" hidden="1" x14ac:dyDescent="0.3"/>
    <row r="39" spans="1:5" hidden="1" x14ac:dyDescent="0.3"/>
    <row r="40" spans="1:5" hidden="1" x14ac:dyDescent="0.3"/>
    <row r="41" spans="1:5" hidden="1" x14ac:dyDescent="0.3"/>
    <row r="42" spans="1:5" hidden="1" x14ac:dyDescent="0.3"/>
    <row r="43" spans="1:5" hidden="1" x14ac:dyDescent="0.3"/>
    <row r="44" spans="1:5" hidden="1" x14ac:dyDescent="0.3"/>
    <row r="45" spans="1:5" hidden="1" x14ac:dyDescent="0.3"/>
    <row r="46" spans="1:5" hidden="1" x14ac:dyDescent="0.3"/>
    <row r="47" spans="1:5" hidden="1" x14ac:dyDescent="0.3"/>
    <row r="48" spans="1:5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UbWoE44XqFQWp5GLgSygx1LHRF85G6m34JdzsBYZStuDPtlo3Og/igdZ37rQgNxO7q8e/k/7G2vHC6+1h4DUdA==" saltValue="XLcFhfrsnmH5RvotWS2fMQ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view="pageBreakPreview" zoomScale="90" zoomScaleNormal="100" zoomScaleSheetLayoutView="90" workbookViewId="0">
      <selection sqref="A1:E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4.453125" style="49" bestFit="1" customWidth="1"/>
    <col min="6" max="16384" width="8.81640625" style="49"/>
  </cols>
  <sheetData>
    <row r="1" spans="1:5" x14ac:dyDescent="0.3">
      <c r="A1" s="145" t="s">
        <v>461</v>
      </c>
      <c r="B1" s="145"/>
      <c r="C1" s="145"/>
      <c r="D1" s="145"/>
      <c r="E1" s="145"/>
    </row>
    <row r="2" spans="1:5" x14ac:dyDescent="0.3">
      <c r="A2" s="146" t="s">
        <v>805</v>
      </c>
      <c r="B2" s="146"/>
      <c r="C2" s="146"/>
      <c r="D2" s="146"/>
      <c r="E2" s="146"/>
    </row>
    <row r="4" spans="1:5" ht="45" x14ac:dyDescent="0.3">
      <c r="A4" s="46" t="s">
        <v>0</v>
      </c>
      <c r="B4" s="47" t="s">
        <v>111</v>
      </c>
      <c r="C4" s="50" t="s">
        <v>598</v>
      </c>
      <c r="D4" s="50" t="s">
        <v>599</v>
      </c>
      <c r="E4" s="50" t="s">
        <v>600</v>
      </c>
    </row>
    <row r="5" spans="1:5" s="1" customFormat="1" x14ac:dyDescent="0.3">
      <c r="A5" s="14">
        <v>1</v>
      </c>
      <c r="B5" s="14" t="s">
        <v>342</v>
      </c>
      <c r="C5" s="11">
        <f>C6+C16+C118+C128</f>
        <v>7822747790</v>
      </c>
      <c r="D5" s="11">
        <f t="shared" ref="D5:E5" si="0">D6+D16+D118+D128</f>
        <v>5823479249</v>
      </c>
      <c r="E5" s="11">
        <f t="shared" si="0"/>
        <v>8326239324</v>
      </c>
    </row>
    <row r="6" spans="1:5" s="1" customFormat="1" x14ac:dyDescent="0.3">
      <c r="A6" s="14">
        <v>11</v>
      </c>
      <c r="B6" s="14" t="s">
        <v>343</v>
      </c>
      <c r="C6" s="11">
        <f>C7</f>
        <v>7650781197</v>
      </c>
      <c r="D6" s="11">
        <f t="shared" ref="D6:E6" si="1">D7</f>
        <v>5772482042</v>
      </c>
      <c r="E6" s="11">
        <f t="shared" si="1"/>
        <v>8143631449</v>
      </c>
    </row>
    <row r="7" spans="1:5" s="1" customFormat="1" x14ac:dyDescent="0.3">
      <c r="A7" s="14">
        <v>1101</v>
      </c>
      <c r="B7" s="14" t="s">
        <v>343</v>
      </c>
      <c r="C7" s="11">
        <f>C8+C11+C13</f>
        <v>7650781197</v>
      </c>
      <c r="D7" s="11">
        <f t="shared" ref="D7:E7" si="2">D8+D11+D13</f>
        <v>5772482042</v>
      </c>
      <c r="E7" s="11">
        <f t="shared" si="2"/>
        <v>8143631449</v>
      </c>
    </row>
    <row r="8" spans="1:5" s="1" customFormat="1" ht="28" x14ac:dyDescent="0.3">
      <c r="A8" s="14">
        <v>110101</v>
      </c>
      <c r="B8" s="15" t="s">
        <v>344</v>
      </c>
      <c r="C8" s="11">
        <f>SUM(C9:C10)</f>
        <v>2905418518</v>
      </c>
      <c r="D8" s="11">
        <f>SUM(D9:D10)</f>
        <v>2531616079</v>
      </c>
      <c r="E8" s="11">
        <f>SUM(E9:E10)</f>
        <v>2846934277</v>
      </c>
    </row>
    <row r="9" spans="1:5" x14ac:dyDescent="0.3">
      <c r="A9" s="53">
        <v>11010101</v>
      </c>
      <c r="B9" s="53" t="s">
        <v>797</v>
      </c>
      <c r="C9" s="68">
        <v>2905418518</v>
      </c>
      <c r="D9" s="69">
        <v>2531616079</v>
      </c>
      <c r="E9" s="70">
        <v>2784777687</v>
      </c>
    </row>
    <row r="10" spans="1:5" x14ac:dyDescent="0.3">
      <c r="A10" s="53">
        <v>11010101</v>
      </c>
      <c r="B10" s="53" t="s">
        <v>798</v>
      </c>
      <c r="C10" s="68">
        <v>0</v>
      </c>
      <c r="D10" s="69"/>
      <c r="E10" s="70">
        <v>62156590</v>
      </c>
    </row>
    <row r="11" spans="1:5" s="1" customFormat="1" x14ac:dyDescent="0.3">
      <c r="A11" s="14">
        <v>110102</v>
      </c>
      <c r="B11" s="14" t="s">
        <v>345</v>
      </c>
      <c r="C11" s="11">
        <f>C12</f>
        <v>2277908388</v>
      </c>
      <c r="D11" s="11">
        <f t="shared" ref="D11:E11" si="3">D12</f>
        <v>2758969970</v>
      </c>
      <c r="E11" s="11">
        <f t="shared" si="3"/>
        <v>3034866967</v>
      </c>
    </row>
    <row r="12" spans="1:5" x14ac:dyDescent="0.3">
      <c r="A12" s="53">
        <v>11010201</v>
      </c>
      <c r="B12" s="53" t="s">
        <v>346</v>
      </c>
      <c r="C12" s="68">
        <v>2277908388</v>
      </c>
      <c r="D12" s="69">
        <v>2758969970</v>
      </c>
      <c r="E12" s="70">
        <v>3034866967</v>
      </c>
    </row>
    <row r="13" spans="1:5" s="1" customFormat="1" x14ac:dyDescent="0.3">
      <c r="A13" s="14">
        <v>110103</v>
      </c>
      <c r="B13" s="14" t="s">
        <v>347</v>
      </c>
      <c r="C13" s="11">
        <f>SUM(C14:C15)</f>
        <v>2467454291</v>
      </c>
      <c r="D13" s="11">
        <f t="shared" ref="D13:E13" si="4">SUM(D14:D15)</f>
        <v>481895993</v>
      </c>
      <c r="E13" s="11">
        <f t="shared" si="4"/>
        <v>2261830205</v>
      </c>
    </row>
    <row r="14" spans="1:5" hidden="1" x14ac:dyDescent="0.3">
      <c r="A14" s="53">
        <v>11010301</v>
      </c>
      <c r="B14" s="53" t="s">
        <v>348</v>
      </c>
      <c r="C14" s="51"/>
      <c r="D14" s="51"/>
      <c r="E14" s="51"/>
    </row>
    <row r="15" spans="1:5" x14ac:dyDescent="0.3">
      <c r="A15" s="53">
        <v>11010304</v>
      </c>
      <c r="B15" s="53" t="s">
        <v>349</v>
      </c>
      <c r="C15" s="68">
        <v>2467454291</v>
      </c>
      <c r="D15" s="69">
        <v>481895993</v>
      </c>
      <c r="E15" s="70">
        <v>2261830205</v>
      </c>
    </row>
    <row r="16" spans="1:5" s="1" customFormat="1" x14ac:dyDescent="0.3">
      <c r="A16" s="14">
        <v>12</v>
      </c>
      <c r="B16" s="14" t="s">
        <v>350</v>
      </c>
      <c r="C16" s="11">
        <f>C17+C23</f>
        <v>171966593</v>
      </c>
      <c r="D16" s="11">
        <f t="shared" ref="D16:E16" si="5">D17+D23</f>
        <v>50997207</v>
      </c>
      <c r="E16" s="11">
        <f t="shared" si="5"/>
        <v>182607875</v>
      </c>
    </row>
    <row r="17" spans="1:5" s="1" customFormat="1" x14ac:dyDescent="0.3">
      <c r="A17" s="14">
        <v>1201</v>
      </c>
      <c r="B17" s="14" t="s">
        <v>351</v>
      </c>
      <c r="C17" s="11">
        <f>C18</f>
        <v>32000000</v>
      </c>
      <c r="D17" s="11">
        <f t="shared" ref="D17:E17" si="6">D18</f>
        <v>28202000</v>
      </c>
      <c r="E17" s="11">
        <f t="shared" si="6"/>
        <v>60000000</v>
      </c>
    </row>
    <row r="18" spans="1:5" s="1" customFormat="1" x14ac:dyDescent="0.3">
      <c r="A18" s="14">
        <v>120103</v>
      </c>
      <c r="B18" s="14" t="s">
        <v>352</v>
      </c>
      <c r="C18" s="11">
        <f>SUM(C19:C22)</f>
        <v>32000000</v>
      </c>
      <c r="D18" s="11">
        <f t="shared" ref="D18:E18" si="7">SUM(D19:D22)</f>
        <v>28202000</v>
      </c>
      <c r="E18" s="11">
        <f t="shared" si="7"/>
        <v>60000000</v>
      </c>
    </row>
    <row r="19" spans="1:5" hidden="1" x14ac:dyDescent="0.3">
      <c r="A19" s="53">
        <v>12010301</v>
      </c>
      <c r="B19" s="53" t="s">
        <v>353</v>
      </c>
      <c r="C19" s="51"/>
      <c r="D19" s="51"/>
      <c r="E19" s="51"/>
    </row>
    <row r="20" spans="1:5" hidden="1" x14ac:dyDescent="0.3">
      <c r="A20" s="53">
        <v>12010303</v>
      </c>
      <c r="B20" s="53" t="s">
        <v>354</v>
      </c>
      <c r="C20" s="51"/>
      <c r="D20" s="51"/>
      <c r="E20" s="51"/>
    </row>
    <row r="21" spans="1:5" x14ac:dyDescent="0.3">
      <c r="A21" s="53">
        <v>12010305</v>
      </c>
      <c r="B21" s="53" t="s">
        <v>355</v>
      </c>
      <c r="C21" s="68">
        <v>32000000</v>
      </c>
      <c r="D21" s="69">
        <v>28202000</v>
      </c>
      <c r="E21" s="68">
        <v>60000000</v>
      </c>
    </row>
    <row r="22" spans="1:5" hidden="1" x14ac:dyDescent="0.3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3">
      <c r="A23" s="14">
        <v>12020000</v>
      </c>
      <c r="B23" s="14" t="s">
        <v>357</v>
      </c>
      <c r="C23" s="11">
        <f>C24+C53+C79+C81+C95+C105+C109+C111+C113+C116</f>
        <v>139966593</v>
      </c>
      <c r="D23" s="11">
        <f t="shared" ref="D23:E23" si="8">D24+D53+D79+D81+D95+D105+D109+D111+D113+D116</f>
        <v>22795207</v>
      </c>
      <c r="E23" s="11">
        <f t="shared" si="8"/>
        <v>122607875</v>
      </c>
    </row>
    <row r="24" spans="1:5" s="1" customFormat="1" x14ac:dyDescent="0.3">
      <c r="A24" s="14">
        <v>12020100</v>
      </c>
      <c r="B24" s="14" t="s">
        <v>358</v>
      </c>
      <c r="C24" s="11">
        <f>SUM(C25:C52)</f>
        <v>47559450</v>
      </c>
      <c r="D24" s="11">
        <f>SUM(D25:D52)</f>
        <v>2195500</v>
      </c>
      <c r="E24" s="11">
        <f>SUM(E25:E52)</f>
        <v>36460100</v>
      </c>
    </row>
    <row r="25" spans="1:5" hidden="1" x14ac:dyDescent="0.3">
      <c r="A25" s="53">
        <v>12020105</v>
      </c>
      <c r="B25" s="53" t="s">
        <v>359</v>
      </c>
      <c r="C25" s="51"/>
      <c r="D25" s="51"/>
      <c r="E25" s="51"/>
    </row>
    <row r="26" spans="1:5" hidden="1" x14ac:dyDescent="0.3">
      <c r="A26" s="53">
        <v>12020109</v>
      </c>
      <c r="B26" s="53" t="s">
        <v>360</v>
      </c>
      <c r="C26" s="51"/>
      <c r="D26" s="51"/>
      <c r="E26" s="51"/>
    </row>
    <row r="27" spans="1:5" x14ac:dyDescent="0.3">
      <c r="A27" s="53">
        <v>12020111</v>
      </c>
      <c r="B27" s="53" t="s">
        <v>361</v>
      </c>
      <c r="C27" s="73">
        <v>94000</v>
      </c>
      <c r="D27" s="74">
        <v>30000</v>
      </c>
      <c r="E27" s="73">
        <v>45000</v>
      </c>
    </row>
    <row r="28" spans="1:5" ht="15.5" thickBot="1" x14ac:dyDescent="0.35">
      <c r="A28" s="53">
        <v>12020113</v>
      </c>
      <c r="B28" s="53" t="s">
        <v>362</v>
      </c>
      <c r="C28" s="75">
        <v>47800</v>
      </c>
      <c r="D28" s="76">
        <v>25000</v>
      </c>
      <c r="E28" s="75">
        <v>29500</v>
      </c>
    </row>
    <row r="29" spans="1:5" x14ac:dyDescent="0.3">
      <c r="A29" s="53">
        <v>12020114</v>
      </c>
      <c r="B29" s="53" t="s">
        <v>363</v>
      </c>
      <c r="C29" s="77">
        <v>78600</v>
      </c>
      <c r="D29" s="78"/>
      <c r="E29" s="77">
        <v>78600</v>
      </c>
    </row>
    <row r="30" spans="1:5" hidden="1" x14ac:dyDescent="0.3">
      <c r="A30" s="53">
        <v>12020115</v>
      </c>
      <c r="B30" s="53" t="s">
        <v>364</v>
      </c>
      <c r="C30" s="73"/>
      <c r="D30" s="74"/>
      <c r="E30" s="73"/>
    </row>
    <row r="31" spans="1:5" x14ac:dyDescent="0.3">
      <c r="A31" s="53">
        <v>12020116</v>
      </c>
      <c r="B31" s="53" t="s">
        <v>365</v>
      </c>
      <c r="C31" s="73">
        <v>71500</v>
      </c>
      <c r="D31" s="74"/>
      <c r="E31" s="73">
        <v>71500</v>
      </c>
    </row>
    <row r="32" spans="1:5" x14ac:dyDescent="0.3">
      <c r="A32" s="53">
        <v>12020117</v>
      </c>
      <c r="B32" s="53" t="s">
        <v>366</v>
      </c>
      <c r="C32" s="73">
        <v>132000</v>
      </c>
      <c r="D32" s="74"/>
      <c r="E32" s="73">
        <v>130000</v>
      </c>
    </row>
    <row r="33" spans="1:5" hidden="1" x14ac:dyDescent="0.3">
      <c r="A33" s="53">
        <v>12020118</v>
      </c>
      <c r="B33" s="53" t="s">
        <v>367</v>
      </c>
      <c r="C33" s="73"/>
      <c r="D33" s="74"/>
      <c r="E33" s="73"/>
    </row>
    <row r="34" spans="1:5" x14ac:dyDescent="0.3">
      <c r="A34" s="53">
        <v>12020119</v>
      </c>
      <c r="B34" s="53" t="s">
        <v>368</v>
      </c>
      <c r="C34" s="73">
        <v>132500</v>
      </c>
      <c r="D34" s="74"/>
      <c r="E34" s="73">
        <v>132500</v>
      </c>
    </row>
    <row r="35" spans="1:5" hidden="1" x14ac:dyDescent="0.3">
      <c r="A35" s="53">
        <v>12020120</v>
      </c>
      <c r="B35" s="53" t="s">
        <v>369</v>
      </c>
      <c r="C35" s="73"/>
      <c r="D35" s="74"/>
      <c r="E35" s="73"/>
    </row>
    <row r="36" spans="1:5" hidden="1" x14ac:dyDescent="0.3">
      <c r="A36" s="53">
        <v>12020121</v>
      </c>
      <c r="B36" s="53" t="s">
        <v>370</v>
      </c>
      <c r="C36" s="73"/>
      <c r="D36" s="74"/>
      <c r="E36" s="73"/>
    </row>
    <row r="37" spans="1:5" x14ac:dyDescent="0.3">
      <c r="A37" s="53">
        <v>12020122</v>
      </c>
      <c r="B37" s="53" t="s">
        <v>371</v>
      </c>
      <c r="C37" s="73">
        <v>401000</v>
      </c>
      <c r="D37" s="74"/>
      <c r="E37" s="73">
        <v>401000</v>
      </c>
    </row>
    <row r="38" spans="1:5" x14ac:dyDescent="0.3">
      <c r="A38" s="53">
        <v>12020124</v>
      </c>
      <c r="B38" s="53" t="s">
        <v>372</v>
      </c>
      <c r="C38" s="73">
        <v>2600500</v>
      </c>
      <c r="D38" s="74">
        <v>2140500</v>
      </c>
      <c r="E38" s="73">
        <v>2630000</v>
      </c>
    </row>
    <row r="39" spans="1:5" x14ac:dyDescent="0.3">
      <c r="A39" s="53">
        <v>12020126</v>
      </c>
      <c r="B39" s="53" t="s">
        <v>373</v>
      </c>
      <c r="C39" s="73"/>
      <c r="D39" s="74">
        <v>0</v>
      </c>
      <c r="E39" s="73">
        <v>30000000</v>
      </c>
    </row>
    <row r="40" spans="1:5" hidden="1" x14ac:dyDescent="0.3">
      <c r="A40" s="53">
        <v>12020128</v>
      </c>
      <c r="B40" s="53" t="s">
        <v>374</v>
      </c>
      <c r="C40" s="73"/>
      <c r="D40" s="74"/>
      <c r="E40" s="73"/>
    </row>
    <row r="41" spans="1:5" hidden="1" x14ac:dyDescent="0.3">
      <c r="A41" s="53">
        <v>12020129</v>
      </c>
      <c r="B41" s="53" t="s">
        <v>375</v>
      </c>
      <c r="C41" s="79"/>
      <c r="D41" s="80"/>
      <c r="E41" s="79"/>
    </row>
    <row r="42" spans="1:5" hidden="1" x14ac:dyDescent="0.3">
      <c r="A42" s="53">
        <v>12020130</v>
      </c>
      <c r="B42" s="53" t="s">
        <v>376</v>
      </c>
      <c r="C42" s="79"/>
      <c r="D42" s="80"/>
      <c r="E42" s="79"/>
    </row>
    <row r="43" spans="1:5" x14ac:dyDescent="0.3">
      <c r="A43" s="53">
        <v>12020132</v>
      </c>
      <c r="B43" s="53" t="s">
        <v>377</v>
      </c>
      <c r="C43" s="79"/>
      <c r="D43" s="80">
        <v>0</v>
      </c>
      <c r="E43" s="79">
        <v>2942000</v>
      </c>
    </row>
    <row r="44" spans="1:5" hidden="1" x14ac:dyDescent="0.3">
      <c r="A44" s="53">
        <v>12020134</v>
      </c>
      <c r="B44" s="53" t="s">
        <v>378</v>
      </c>
      <c r="C44" s="79"/>
      <c r="D44" s="80"/>
      <c r="E44" s="79"/>
    </row>
    <row r="45" spans="1:5" hidden="1" x14ac:dyDescent="0.3">
      <c r="A45" s="53">
        <v>12020135</v>
      </c>
      <c r="B45" s="53" t="s">
        <v>379</v>
      </c>
      <c r="C45" s="79"/>
      <c r="D45" s="80"/>
      <c r="E45" s="79"/>
    </row>
    <row r="46" spans="1:5" hidden="1" x14ac:dyDescent="0.3">
      <c r="A46" s="53">
        <v>12020136</v>
      </c>
      <c r="B46" s="53" t="s">
        <v>380</v>
      </c>
      <c r="C46" s="79"/>
      <c r="D46" s="80"/>
      <c r="E46" s="79"/>
    </row>
    <row r="47" spans="1:5" x14ac:dyDescent="0.3">
      <c r="A47" s="53">
        <v>12020137</v>
      </c>
      <c r="B47" s="53" t="s">
        <v>381</v>
      </c>
      <c r="C47" s="79">
        <v>43651550</v>
      </c>
      <c r="D47" s="80"/>
      <c r="E47" s="79"/>
    </row>
    <row r="48" spans="1:5" hidden="1" x14ac:dyDescent="0.3">
      <c r="A48" s="53">
        <v>12020138</v>
      </c>
      <c r="B48" s="53" t="s">
        <v>382</v>
      </c>
      <c r="C48" s="79"/>
      <c r="D48" s="80"/>
      <c r="E48" s="79"/>
    </row>
    <row r="49" spans="1:5" hidden="1" x14ac:dyDescent="0.3">
      <c r="A49" s="53">
        <v>12020141</v>
      </c>
      <c r="B49" s="53" t="s">
        <v>383</v>
      </c>
      <c r="C49" s="79"/>
      <c r="D49" s="80"/>
      <c r="E49" s="79"/>
    </row>
    <row r="50" spans="1:5" x14ac:dyDescent="0.3">
      <c r="A50" s="53">
        <v>12020142</v>
      </c>
      <c r="B50" s="53" t="s">
        <v>384</v>
      </c>
      <c r="C50" s="79">
        <v>350000</v>
      </c>
      <c r="D50" s="80"/>
      <c r="E50" s="79"/>
    </row>
    <row r="51" spans="1:5" hidden="1" x14ac:dyDescent="0.3">
      <c r="A51" s="53">
        <v>12020143</v>
      </c>
      <c r="B51" s="53" t="s">
        <v>385</v>
      </c>
      <c r="C51" s="51"/>
      <c r="D51" s="51"/>
      <c r="E51" s="51"/>
    </row>
    <row r="52" spans="1:5" hidden="1" x14ac:dyDescent="0.3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3">
      <c r="A53" s="14">
        <v>12020400</v>
      </c>
      <c r="B53" s="14" t="s">
        <v>387</v>
      </c>
      <c r="C53" s="11">
        <f>SUM(C54:C78)</f>
        <v>19603317</v>
      </c>
      <c r="D53" s="11">
        <f>SUM(D54:D78)</f>
        <v>9178707</v>
      </c>
      <c r="E53" s="11">
        <f>SUM(E54:E78)</f>
        <v>29422375</v>
      </c>
    </row>
    <row r="54" spans="1:5" hidden="1" x14ac:dyDescent="0.3">
      <c r="A54" s="53">
        <v>12020409</v>
      </c>
      <c r="B54" s="53" t="s">
        <v>388</v>
      </c>
      <c r="C54" s="51"/>
      <c r="D54" s="51"/>
      <c r="E54" s="51"/>
    </row>
    <row r="55" spans="1:5" hidden="1" x14ac:dyDescent="0.3">
      <c r="A55" s="53">
        <v>12020417</v>
      </c>
      <c r="B55" s="53" t="s">
        <v>389</v>
      </c>
      <c r="C55" s="51"/>
      <c r="D55" s="51"/>
      <c r="E55" s="51"/>
    </row>
    <row r="56" spans="1:5" hidden="1" x14ac:dyDescent="0.3">
      <c r="A56" s="53">
        <v>12020419</v>
      </c>
      <c r="B56" s="53" t="s">
        <v>390</v>
      </c>
      <c r="C56" s="51"/>
      <c r="D56" s="51"/>
      <c r="E56" s="51"/>
    </row>
    <row r="57" spans="1:5" hidden="1" x14ac:dyDescent="0.3">
      <c r="A57" s="53">
        <v>12020427</v>
      </c>
      <c r="B57" s="53" t="s">
        <v>391</v>
      </c>
      <c r="C57" s="51"/>
      <c r="D57" s="51"/>
      <c r="E57" s="51"/>
    </row>
    <row r="58" spans="1:5" hidden="1" x14ac:dyDescent="0.3">
      <c r="A58" s="53">
        <v>12020428</v>
      </c>
      <c r="B58" s="53" t="s">
        <v>392</v>
      </c>
      <c r="C58" s="51"/>
      <c r="D58" s="51"/>
      <c r="E58" s="51"/>
    </row>
    <row r="59" spans="1:5" x14ac:dyDescent="0.3">
      <c r="A59" s="53">
        <v>12020430</v>
      </c>
      <c r="B59" s="53" t="s">
        <v>393</v>
      </c>
      <c r="C59" s="73">
        <v>221000</v>
      </c>
      <c r="D59" s="80"/>
      <c r="E59" s="79">
        <v>221000</v>
      </c>
    </row>
    <row r="60" spans="1:5" x14ac:dyDescent="0.3">
      <c r="A60" s="53">
        <v>12020436</v>
      </c>
      <c r="B60" s="53" t="s">
        <v>394</v>
      </c>
      <c r="C60" s="73">
        <v>117725</v>
      </c>
      <c r="D60" s="80"/>
      <c r="E60" s="79">
        <v>117725</v>
      </c>
    </row>
    <row r="61" spans="1:5" x14ac:dyDescent="0.3">
      <c r="A61" s="53">
        <v>12020438</v>
      </c>
      <c r="B61" s="53" t="s">
        <v>395</v>
      </c>
      <c r="C61" s="73">
        <v>194150</v>
      </c>
      <c r="D61" s="80"/>
      <c r="E61" s="79">
        <v>194150</v>
      </c>
    </row>
    <row r="62" spans="1:5" x14ac:dyDescent="0.3">
      <c r="A62" s="53">
        <v>12020441</v>
      </c>
      <c r="B62" s="53" t="s">
        <v>396</v>
      </c>
      <c r="C62" s="73">
        <v>154920</v>
      </c>
      <c r="D62" s="80"/>
      <c r="E62" s="79">
        <v>2000000</v>
      </c>
    </row>
    <row r="63" spans="1:5" hidden="1" x14ac:dyDescent="0.3">
      <c r="A63" s="53">
        <v>12020442</v>
      </c>
      <c r="B63" s="53" t="s">
        <v>397</v>
      </c>
      <c r="C63" s="73"/>
      <c r="D63" s="80"/>
      <c r="E63" s="79"/>
    </row>
    <row r="64" spans="1:5" x14ac:dyDescent="0.3">
      <c r="A64" s="53">
        <v>12020443</v>
      </c>
      <c r="B64" s="53" t="s">
        <v>398</v>
      </c>
      <c r="C64" s="73">
        <v>289500</v>
      </c>
      <c r="D64" s="80"/>
      <c r="E64" s="79">
        <v>289500</v>
      </c>
    </row>
    <row r="65" spans="1:5" x14ac:dyDescent="0.3">
      <c r="A65" s="53">
        <v>12020445</v>
      </c>
      <c r="B65" s="53" t="s">
        <v>399</v>
      </c>
      <c r="C65" s="73">
        <v>20300</v>
      </c>
      <c r="D65" s="80">
        <v>4000</v>
      </c>
      <c r="E65" s="79">
        <v>50000</v>
      </c>
    </row>
    <row r="66" spans="1:5" hidden="1" x14ac:dyDescent="0.3">
      <c r="A66" s="53">
        <v>12020446</v>
      </c>
      <c r="B66" s="53" t="s">
        <v>400</v>
      </c>
      <c r="C66" s="73"/>
      <c r="D66" s="80"/>
      <c r="E66" s="79"/>
    </row>
    <row r="67" spans="1:5" x14ac:dyDescent="0.3">
      <c r="A67" s="53">
        <v>12020447</v>
      </c>
      <c r="B67" s="53" t="s">
        <v>401</v>
      </c>
      <c r="C67" s="73">
        <v>3556500</v>
      </c>
      <c r="D67" s="80">
        <v>1100000</v>
      </c>
      <c r="E67" s="79">
        <v>1400000</v>
      </c>
    </row>
    <row r="68" spans="1:5" hidden="1" x14ac:dyDescent="0.3">
      <c r="A68" s="53">
        <v>12020448</v>
      </c>
      <c r="B68" s="53" t="s">
        <v>402</v>
      </c>
      <c r="C68" s="51"/>
      <c r="D68" s="51"/>
      <c r="E68" s="51"/>
    </row>
    <row r="69" spans="1:5" hidden="1" x14ac:dyDescent="0.3">
      <c r="A69" s="53">
        <v>12020449</v>
      </c>
      <c r="B69" s="53" t="s">
        <v>403</v>
      </c>
      <c r="C69" s="51"/>
      <c r="D69" s="51"/>
      <c r="E69" s="51"/>
    </row>
    <row r="70" spans="1:5" hidden="1" x14ac:dyDescent="0.3">
      <c r="A70" s="53">
        <v>12020450</v>
      </c>
      <c r="B70" s="53" t="s">
        <v>404</v>
      </c>
      <c r="C70" s="51"/>
      <c r="D70" s="51"/>
      <c r="E70" s="51"/>
    </row>
    <row r="71" spans="1:5" hidden="1" x14ac:dyDescent="0.3">
      <c r="A71" s="53">
        <v>12020451</v>
      </c>
      <c r="B71" s="53" t="s">
        <v>405</v>
      </c>
      <c r="C71" s="51"/>
      <c r="D71" s="51"/>
      <c r="E71" s="51"/>
    </row>
    <row r="72" spans="1:5" hidden="1" x14ac:dyDescent="0.3">
      <c r="A72" s="53">
        <v>12020453</v>
      </c>
      <c r="B72" s="53" t="s">
        <v>406</v>
      </c>
      <c r="C72" s="51"/>
      <c r="D72" s="51"/>
      <c r="E72" s="51"/>
    </row>
    <row r="73" spans="1:5" hidden="1" x14ac:dyDescent="0.3">
      <c r="A73" s="53">
        <v>12020463</v>
      </c>
      <c r="B73" s="53" t="s">
        <v>407</v>
      </c>
      <c r="C73" s="51"/>
      <c r="D73" s="51"/>
      <c r="E73" s="51"/>
    </row>
    <row r="74" spans="1:5" hidden="1" x14ac:dyDescent="0.3">
      <c r="A74" s="53">
        <v>12020464</v>
      </c>
      <c r="B74" s="53" t="s">
        <v>408</v>
      </c>
      <c r="C74" s="51"/>
      <c r="D74" s="51"/>
      <c r="E74" s="51"/>
    </row>
    <row r="75" spans="1:5" hidden="1" x14ac:dyDescent="0.3">
      <c r="A75" s="53">
        <v>12020465</v>
      </c>
      <c r="B75" s="53" t="s">
        <v>409</v>
      </c>
      <c r="C75" s="51"/>
      <c r="D75" s="51"/>
      <c r="E75" s="51"/>
    </row>
    <row r="76" spans="1:5" x14ac:dyDescent="0.3">
      <c r="A76" s="53">
        <v>12020466</v>
      </c>
      <c r="B76" s="53" t="s">
        <v>410</v>
      </c>
      <c r="C76" s="73"/>
      <c r="D76" s="80">
        <v>100000</v>
      </c>
      <c r="E76" s="79">
        <v>150000</v>
      </c>
    </row>
    <row r="77" spans="1:5" hidden="1" x14ac:dyDescent="0.3">
      <c r="A77" s="53">
        <v>12020470</v>
      </c>
      <c r="B77" s="53" t="s">
        <v>411</v>
      </c>
      <c r="C77" s="73"/>
      <c r="D77" s="80"/>
      <c r="E77" s="79"/>
    </row>
    <row r="78" spans="1:5" x14ac:dyDescent="0.3">
      <c r="A78" s="53">
        <v>12020480</v>
      </c>
      <c r="B78" s="53" t="s">
        <v>412</v>
      </c>
      <c r="C78" s="83">
        <v>15049222</v>
      </c>
      <c r="D78" s="84">
        <v>7974707</v>
      </c>
      <c r="E78" s="85">
        <v>25000000</v>
      </c>
    </row>
    <row r="79" spans="1:5" s="1" customFormat="1" x14ac:dyDescent="0.3">
      <c r="A79" s="14">
        <v>12020500</v>
      </c>
      <c r="B79" s="14" t="s">
        <v>413</v>
      </c>
      <c r="C79" s="11">
        <f>C80</f>
        <v>0</v>
      </c>
      <c r="D79" s="11">
        <f t="shared" ref="D79:E79" si="9">D80</f>
        <v>0</v>
      </c>
      <c r="E79" s="11">
        <f t="shared" si="9"/>
        <v>0</v>
      </c>
    </row>
    <row r="80" spans="1:5" hidden="1" x14ac:dyDescent="0.3">
      <c r="A80" s="53">
        <v>12020501</v>
      </c>
      <c r="B80" s="53" t="s">
        <v>414</v>
      </c>
      <c r="C80" s="51"/>
      <c r="D80" s="51"/>
      <c r="E80" s="51"/>
    </row>
    <row r="81" spans="1:5" s="1" customFormat="1" x14ac:dyDescent="0.3">
      <c r="A81" s="14">
        <v>12020600</v>
      </c>
      <c r="B81" s="14" t="s">
        <v>415</v>
      </c>
      <c r="C81" s="11">
        <f>SUM(C82:C94)</f>
        <v>23939126</v>
      </c>
      <c r="D81" s="11">
        <f t="shared" ref="D81:E81" si="10">SUM(D82:D94)</f>
        <v>4400000</v>
      </c>
      <c r="E81" s="11">
        <f t="shared" si="10"/>
        <v>6400000</v>
      </c>
    </row>
    <row r="82" spans="1:5" hidden="1" x14ac:dyDescent="0.3">
      <c r="A82" s="53">
        <v>12020601</v>
      </c>
      <c r="B82" s="53" t="s">
        <v>416</v>
      </c>
      <c r="C82" s="51"/>
      <c r="D82" s="51"/>
      <c r="E82" s="51"/>
    </row>
    <row r="83" spans="1:5" hidden="1" x14ac:dyDescent="0.3">
      <c r="A83" s="53">
        <v>12020602</v>
      </c>
      <c r="B83" s="53" t="s">
        <v>417</v>
      </c>
      <c r="C83" s="51"/>
      <c r="D83" s="51"/>
      <c r="E83" s="51"/>
    </row>
    <row r="84" spans="1:5" hidden="1" x14ac:dyDescent="0.3">
      <c r="A84" s="53">
        <v>12020603</v>
      </c>
      <c r="B84" s="53" t="s">
        <v>418</v>
      </c>
      <c r="C84" s="51"/>
      <c r="D84" s="51"/>
      <c r="E84" s="51"/>
    </row>
    <row r="85" spans="1:5" hidden="1" x14ac:dyDescent="0.3">
      <c r="A85" s="53">
        <v>12020604</v>
      </c>
      <c r="B85" s="53" t="s">
        <v>419</v>
      </c>
      <c r="C85" s="51"/>
      <c r="D85" s="51"/>
      <c r="E85" s="51"/>
    </row>
    <row r="86" spans="1:5" hidden="1" x14ac:dyDescent="0.3">
      <c r="A86" s="53">
        <v>12020608</v>
      </c>
      <c r="B86" s="53" t="s">
        <v>420</v>
      </c>
      <c r="C86" s="51"/>
      <c r="D86" s="51"/>
      <c r="E86" s="51"/>
    </row>
    <row r="87" spans="1:5" x14ac:dyDescent="0.3">
      <c r="A87" s="53">
        <v>12020609</v>
      </c>
      <c r="B87" s="53" t="s">
        <v>421</v>
      </c>
      <c r="C87" s="79">
        <v>4000000</v>
      </c>
      <c r="D87" s="80">
        <v>3600000</v>
      </c>
      <c r="E87" s="79">
        <v>4900000</v>
      </c>
    </row>
    <row r="88" spans="1:5" hidden="1" x14ac:dyDescent="0.3">
      <c r="A88" s="53">
        <v>12020611</v>
      </c>
      <c r="B88" s="53" t="s">
        <v>422</v>
      </c>
      <c r="C88" s="79"/>
      <c r="D88" s="80"/>
      <c r="E88" s="79"/>
    </row>
    <row r="89" spans="1:5" x14ac:dyDescent="0.3">
      <c r="A89" s="53">
        <v>12020612</v>
      </c>
      <c r="B89" s="53" t="s">
        <v>423</v>
      </c>
      <c r="C89" s="79">
        <v>0</v>
      </c>
      <c r="D89" s="80"/>
      <c r="E89" s="79"/>
    </row>
    <row r="90" spans="1:5" x14ac:dyDescent="0.3">
      <c r="A90" s="53">
        <v>12020614</v>
      </c>
      <c r="B90" s="53" t="s">
        <v>424</v>
      </c>
      <c r="C90" s="79">
        <v>19939126</v>
      </c>
      <c r="D90" s="80">
        <v>800000</v>
      </c>
      <c r="E90" s="79">
        <v>1500000</v>
      </c>
    </row>
    <row r="91" spans="1:5" hidden="1" x14ac:dyDescent="0.3">
      <c r="A91" s="53">
        <v>12020615</v>
      </c>
      <c r="B91" s="53" t="s">
        <v>425</v>
      </c>
      <c r="C91" s="51"/>
      <c r="D91" s="51"/>
      <c r="E91" s="51"/>
    </row>
    <row r="92" spans="1:5" hidden="1" x14ac:dyDescent="0.3">
      <c r="A92" s="53">
        <v>12020616</v>
      </c>
      <c r="B92" s="53" t="s">
        <v>426</v>
      </c>
      <c r="C92" s="51"/>
      <c r="D92" s="51"/>
      <c r="E92" s="51"/>
    </row>
    <row r="93" spans="1:5" hidden="1" x14ac:dyDescent="0.3">
      <c r="A93" s="53">
        <v>12020617</v>
      </c>
      <c r="B93" s="53" t="s">
        <v>427</v>
      </c>
      <c r="C93" s="51"/>
      <c r="D93" s="51"/>
      <c r="E93" s="51"/>
    </row>
    <row r="94" spans="1:5" hidden="1" x14ac:dyDescent="0.3">
      <c r="A94" s="53">
        <v>12020618</v>
      </c>
      <c r="B94" s="53" t="s">
        <v>428</v>
      </c>
      <c r="C94" s="51"/>
      <c r="D94" s="51"/>
      <c r="E94" s="51"/>
    </row>
    <row r="95" spans="1:5" s="1" customFormat="1" x14ac:dyDescent="0.3">
      <c r="A95" s="14">
        <v>12020700</v>
      </c>
      <c r="B95" s="14" t="s">
        <v>429</v>
      </c>
      <c r="C95" s="11">
        <f>SUM(C96:C104)</f>
        <v>2369300</v>
      </c>
      <c r="D95" s="11">
        <f t="shared" ref="D95:E95" si="11">SUM(D96:D104)</f>
        <v>3021000</v>
      </c>
      <c r="E95" s="11">
        <f t="shared" si="11"/>
        <v>3830000</v>
      </c>
    </row>
    <row r="96" spans="1:5" hidden="1" x14ac:dyDescent="0.3">
      <c r="A96" s="53">
        <v>12020701</v>
      </c>
      <c r="B96" s="53" t="s">
        <v>430</v>
      </c>
      <c r="C96" s="51"/>
      <c r="D96" s="51"/>
      <c r="E96" s="51"/>
    </row>
    <row r="97" spans="1:5" hidden="1" x14ac:dyDescent="0.3">
      <c r="A97" s="53">
        <v>12020702</v>
      </c>
      <c r="B97" s="53" t="s">
        <v>431</v>
      </c>
      <c r="C97" s="51"/>
      <c r="D97" s="51"/>
      <c r="E97" s="51"/>
    </row>
    <row r="98" spans="1:5" x14ac:dyDescent="0.3">
      <c r="A98" s="53">
        <v>12020703</v>
      </c>
      <c r="B98" s="53" t="s">
        <v>432</v>
      </c>
      <c r="C98" s="79"/>
      <c r="D98" s="80">
        <v>2400000</v>
      </c>
      <c r="E98" s="79">
        <v>3100000</v>
      </c>
    </row>
    <row r="99" spans="1:5" x14ac:dyDescent="0.3">
      <c r="A99" s="53">
        <v>12020704</v>
      </c>
      <c r="B99" s="53" t="s">
        <v>433</v>
      </c>
      <c r="C99" s="79">
        <v>2369300</v>
      </c>
      <c r="D99" s="80"/>
      <c r="E99" s="79"/>
    </row>
    <row r="100" spans="1:5" hidden="1" x14ac:dyDescent="0.3">
      <c r="A100" s="53">
        <v>12020705</v>
      </c>
      <c r="B100" s="53" t="s">
        <v>434</v>
      </c>
      <c r="C100" s="79"/>
      <c r="D100" s="80"/>
      <c r="E100" s="79"/>
    </row>
    <row r="101" spans="1:5" hidden="1" x14ac:dyDescent="0.3">
      <c r="A101" s="53">
        <v>12020707</v>
      </c>
      <c r="B101" s="53" t="s">
        <v>435</v>
      </c>
      <c r="C101" s="79"/>
      <c r="D101" s="80"/>
      <c r="E101" s="79"/>
    </row>
    <row r="102" spans="1:5" hidden="1" x14ac:dyDescent="0.3">
      <c r="A102" s="53">
        <v>12020708</v>
      </c>
      <c r="B102" s="53" t="s">
        <v>436</v>
      </c>
      <c r="C102" s="79"/>
      <c r="D102" s="80"/>
      <c r="E102" s="79"/>
    </row>
    <row r="103" spans="1:5" hidden="1" x14ac:dyDescent="0.3">
      <c r="A103" s="53">
        <v>12020709</v>
      </c>
      <c r="B103" s="53" t="s">
        <v>437</v>
      </c>
      <c r="C103" s="85"/>
      <c r="D103" s="84"/>
      <c r="E103" s="85"/>
    </row>
    <row r="104" spans="1:5" x14ac:dyDescent="0.3">
      <c r="A104" s="53">
        <v>12020711</v>
      </c>
      <c r="B104" s="53" t="s">
        <v>438</v>
      </c>
      <c r="C104" s="86"/>
      <c r="D104" s="87">
        <v>621000</v>
      </c>
      <c r="E104" s="86">
        <v>730000</v>
      </c>
    </row>
    <row r="105" spans="1:5" s="1" customFormat="1" x14ac:dyDescent="0.3">
      <c r="A105" s="14">
        <v>12020800</v>
      </c>
      <c r="B105" s="14" t="s">
        <v>439</v>
      </c>
      <c r="C105" s="11">
        <f>SUM(C106:C108)</f>
        <v>1623700</v>
      </c>
      <c r="D105" s="11">
        <f t="shared" ref="D105:E105" si="12">SUM(D106:D108)</f>
        <v>0</v>
      </c>
      <c r="E105" s="11">
        <f t="shared" si="12"/>
        <v>1623700</v>
      </c>
    </row>
    <row r="106" spans="1:5" hidden="1" x14ac:dyDescent="0.3">
      <c r="A106" s="53">
        <v>12020801</v>
      </c>
      <c r="B106" s="53" t="s">
        <v>440</v>
      </c>
      <c r="C106" s="51"/>
      <c r="D106" s="51"/>
      <c r="E106" s="51"/>
    </row>
    <row r="107" spans="1:5" x14ac:dyDescent="0.3">
      <c r="A107" s="53">
        <v>12020803</v>
      </c>
      <c r="B107" s="53" t="s">
        <v>441</v>
      </c>
      <c r="C107" s="79">
        <v>1623700</v>
      </c>
      <c r="D107" s="80"/>
      <c r="E107" s="79">
        <v>1623700</v>
      </c>
    </row>
    <row r="108" spans="1:5" hidden="1" x14ac:dyDescent="0.3">
      <c r="A108" s="53">
        <v>12020804</v>
      </c>
      <c r="B108" s="53" t="s">
        <v>442</v>
      </c>
      <c r="C108" s="51"/>
      <c r="D108" s="51"/>
      <c r="E108" s="51"/>
    </row>
    <row r="109" spans="1:5" s="1" customFormat="1" x14ac:dyDescent="0.3">
      <c r="A109" s="14">
        <v>12020900</v>
      </c>
      <c r="B109" s="14" t="s">
        <v>443</v>
      </c>
      <c r="C109" s="11">
        <f>C110</f>
        <v>0</v>
      </c>
      <c r="D109" s="11">
        <f t="shared" ref="D109:E109" si="13">D110</f>
        <v>0</v>
      </c>
      <c r="E109" s="11">
        <f t="shared" si="13"/>
        <v>0</v>
      </c>
    </row>
    <row r="110" spans="1:5" hidden="1" x14ac:dyDescent="0.3">
      <c r="A110" s="53">
        <v>12020901</v>
      </c>
      <c r="B110" s="53" t="s">
        <v>444</v>
      </c>
      <c r="C110" s="51"/>
      <c r="D110" s="51"/>
      <c r="E110" s="51"/>
    </row>
    <row r="111" spans="1:5" s="1" customFormat="1" x14ac:dyDescent="0.3">
      <c r="A111" s="14">
        <v>12021000</v>
      </c>
      <c r="B111" s="14" t="s">
        <v>445</v>
      </c>
      <c r="C111" s="11">
        <f>C112</f>
        <v>0</v>
      </c>
      <c r="D111" s="11">
        <f t="shared" ref="D111:E111" si="14">D112</f>
        <v>0</v>
      </c>
      <c r="E111" s="11">
        <f t="shared" si="14"/>
        <v>0</v>
      </c>
    </row>
    <row r="112" spans="1:5" hidden="1" x14ac:dyDescent="0.3">
      <c r="A112" s="53">
        <v>12021004</v>
      </c>
      <c r="B112" s="53" t="s">
        <v>446</v>
      </c>
      <c r="C112" s="51"/>
      <c r="D112" s="51"/>
      <c r="E112" s="51"/>
    </row>
    <row r="113" spans="1:5" s="1" customFormat="1" x14ac:dyDescent="0.3">
      <c r="A113" s="14">
        <v>12021100</v>
      </c>
      <c r="B113" s="14" t="s">
        <v>447</v>
      </c>
      <c r="C113" s="11">
        <f>SUM(C114:C115)</f>
        <v>44871700</v>
      </c>
      <c r="D113" s="11">
        <f t="shared" ref="D113:E113" si="15">SUM(D114:D115)</f>
        <v>4000000</v>
      </c>
      <c r="E113" s="11">
        <f t="shared" si="15"/>
        <v>44871700</v>
      </c>
    </row>
    <row r="114" spans="1:5" hidden="1" x14ac:dyDescent="0.3">
      <c r="A114" s="53">
        <v>12021102</v>
      </c>
      <c r="B114" s="53" t="s">
        <v>448</v>
      </c>
      <c r="C114" s="51"/>
      <c r="D114" s="51"/>
      <c r="E114" s="51"/>
    </row>
    <row r="115" spans="1:5" x14ac:dyDescent="0.3">
      <c r="A115" s="53">
        <v>12021103</v>
      </c>
      <c r="B115" s="53" t="s">
        <v>449</v>
      </c>
      <c r="C115" s="85">
        <v>44871700</v>
      </c>
      <c r="D115" s="84">
        <v>4000000</v>
      </c>
      <c r="E115" s="85">
        <v>44871700</v>
      </c>
    </row>
    <row r="116" spans="1:5" s="1" customFormat="1" x14ac:dyDescent="0.3">
      <c r="A116" s="14">
        <v>12021200</v>
      </c>
      <c r="B116" s="14" t="s">
        <v>450</v>
      </c>
      <c r="C116" s="11">
        <f>C117</f>
        <v>0</v>
      </c>
      <c r="D116" s="11">
        <f t="shared" ref="D116:E116" si="16">D117</f>
        <v>0</v>
      </c>
      <c r="E116" s="11">
        <f t="shared" si="16"/>
        <v>0</v>
      </c>
    </row>
    <row r="117" spans="1:5" hidden="1" x14ac:dyDescent="0.3">
      <c r="A117" s="53">
        <v>12021210</v>
      </c>
      <c r="B117" s="53" t="s">
        <v>451</v>
      </c>
      <c r="C117" s="51"/>
      <c r="D117" s="51"/>
      <c r="E117" s="51"/>
    </row>
    <row r="118" spans="1:5" s="1" customFormat="1" x14ac:dyDescent="0.3">
      <c r="A118" s="14">
        <v>13000000</v>
      </c>
      <c r="B118" s="14" t="s">
        <v>452</v>
      </c>
      <c r="C118" s="11">
        <f>C119+C125</f>
        <v>0</v>
      </c>
      <c r="D118" s="16">
        <f t="shared" ref="D118:E118" si="17">D119+D125</f>
        <v>0</v>
      </c>
      <c r="E118" s="16">
        <f t="shared" si="17"/>
        <v>0</v>
      </c>
    </row>
    <row r="119" spans="1:5" s="1" customFormat="1" x14ac:dyDescent="0.3">
      <c r="A119" s="14">
        <v>13010000</v>
      </c>
      <c r="B119" s="14" t="s">
        <v>453</v>
      </c>
      <c r="C119" s="11">
        <f>C120+C123</f>
        <v>0</v>
      </c>
      <c r="D119" s="16">
        <f t="shared" ref="D119:E119" si="18">D120+D123</f>
        <v>0</v>
      </c>
      <c r="E119" s="16">
        <f t="shared" si="18"/>
        <v>0</v>
      </c>
    </row>
    <row r="120" spans="1:5" s="1" customFormat="1" x14ac:dyDescent="0.3">
      <c r="A120" s="14">
        <v>13010100</v>
      </c>
      <c r="B120" s="14" t="s">
        <v>454</v>
      </c>
      <c r="C120" s="11">
        <f>SUM(C121:C122)</f>
        <v>0</v>
      </c>
      <c r="D120" s="11">
        <f t="shared" ref="D120:E120" si="19">SUM(D121:D122)</f>
        <v>0</v>
      </c>
      <c r="E120" s="11">
        <f t="shared" si="19"/>
        <v>0</v>
      </c>
    </row>
    <row r="121" spans="1:5" hidden="1" x14ac:dyDescent="0.3">
      <c r="A121" s="53">
        <v>13010101</v>
      </c>
      <c r="B121" s="53" t="s">
        <v>455</v>
      </c>
      <c r="C121" s="51"/>
      <c r="D121" s="51"/>
      <c r="E121" s="51"/>
    </row>
    <row r="122" spans="1:5" hidden="1" x14ac:dyDescent="0.3">
      <c r="A122" s="53">
        <v>13010102</v>
      </c>
      <c r="B122" s="53" t="s">
        <v>456</v>
      </c>
      <c r="C122" s="51"/>
      <c r="D122" s="51"/>
      <c r="E122" s="51"/>
    </row>
    <row r="123" spans="1:5" s="1" customFormat="1" x14ac:dyDescent="0.3">
      <c r="A123" s="14">
        <v>13010200</v>
      </c>
      <c r="B123" s="14" t="s">
        <v>457</v>
      </c>
      <c r="C123" s="11">
        <f>C124</f>
        <v>0</v>
      </c>
      <c r="D123" s="11">
        <f t="shared" ref="D123:E123" si="20">D124</f>
        <v>0</v>
      </c>
      <c r="E123" s="11">
        <f t="shared" si="20"/>
        <v>0</v>
      </c>
    </row>
    <row r="124" spans="1:5" hidden="1" x14ac:dyDescent="0.3">
      <c r="A124" s="53">
        <v>13010202</v>
      </c>
      <c r="B124" s="53" t="s">
        <v>458</v>
      </c>
      <c r="C124" s="51"/>
      <c r="D124" s="51"/>
      <c r="E124" s="51"/>
    </row>
    <row r="125" spans="1:5" s="1" customFormat="1" x14ac:dyDescent="0.3">
      <c r="A125" s="14">
        <v>13020000</v>
      </c>
      <c r="B125" s="14" t="s">
        <v>799</v>
      </c>
      <c r="C125" s="11">
        <f>C126</f>
        <v>0</v>
      </c>
      <c r="D125" s="11">
        <f t="shared" ref="D125:E128" si="21">D126</f>
        <v>0</v>
      </c>
      <c r="E125" s="11">
        <f t="shared" si="21"/>
        <v>0</v>
      </c>
    </row>
    <row r="126" spans="1:5" s="1" customFormat="1" x14ac:dyDescent="0.3">
      <c r="A126" s="14">
        <v>13020100</v>
      </c>
      <c r="B126" s="14" t="s">
        <v>459</v>
      </c>
      <c r="C126" s="11">
        <f>C127</f>
        <v>0</v>
      </c>
      <c r="D126" s="11">
        <f t="shared" si="21"/>
        <v>0</v>
      </c>
      <c r="E126" s="11">
        <f t="shared" si="21"/>
        <v>0</v>
      </c>
    </row>
    <row r="127" spans="1:5" hidden="1" x14ac:dyDescent="0.3">
      <c r="A127" s="53">
        <v>13020106</v>
      </c>
      <c r="B127" s="53" t="s">
        <v>460</v>
      </c>
      <c r="C127" s="51"/>
      <c r="D127" s="51"/>
      <c r="E127" s="51"/>
    </row>
    <row r="128" spans="1:5" s="1" customFormat="1" x14ac:dyDescent="0.3">
      <c r="A128" s="14">
        <v>14020100</v>
      </c>
      <c r="B128" s="14" t="s">
        <v>601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x14ac:dyDescent="0.3">
      <c r="A129" s="53">
        <v>14020106</v>
      </c>
      <c r="B129" s="53" t="s">
        <v>460</v>
      </c>
      <c r="C129" s="51">
        <v>0</v>
      </c>
      <c r="D129" s="51"/>
      <c r="E129" s="51"/>
    </row>
    <row r="130" spans="1:5" hidden="1" x14ac:dyDescent="0.3"/>
    <row r="131" spans="1:5" hidden="1" x14ac:dyDescent="0.3"/>
    <row r="132" spans="1:5" hidden="1" x14ac:dyDescent="0.3"/>
    <row r="133" spans="1:5" hidden="1" x14ac:dyDescent="0.3"/>
    <row r="134" spans="1:5" hidden="1" x14ac:dyDescent="0.3"/>
    <row r="135" spans="1:5" hidden="1" x14ac:dyDescent="0.3"/>
    <row r="136" spans="1:5" hidden="1" x14ac:dyDescent="0.3"/>
    <row r="137" spans="1:5" hidden="1" x14ac:dyDescent="0.3"/>
    <row r="138" spans="1:5" hidden="1" x14ac:dyDescent="0.3"/>
    <row r="139" spans="1:5" hidden="1" x14ac:dyDescent="0.3"/>
    <row r="140" spans="1:5" hidden="1" x14ac:dyDescent="0.3"/>
    <row r="141" spans="1:5" hidden="1" x14ac:dyDescent="0.3"/>
    <row r="142" spans="1:5" hidden="1" x14ac:dyDescent="0.3"/>
    <row r="143" spans="1:5" hidden="1" x14ac:dyDescent="0.3"/>
    <row r="144" spans="1:5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qjrWCI+GGStaTLsqc/s5KsFRSmF2DjA1n6DO/2W37jKS9BHiURHZqd60yJP0zWswxqaBxOxJp2SyEUoxbrvmnQ==" saltValue="qF6vM3RqYmnDN+b1Lkjxc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76" zoomScale="90" zoomScaleNormal="13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145" t="s">
        <v>464</v>
      </c>
      <c r="B1" s="145"/>
      <c r="C1" s="145"/>
      <c r="D1" s="145"/>
      <c r="E1" s="145"/>
    </row>
    <row r="2" spans="1:5" x14ac:dyDescent="0.3">
      <c r="A2" s="146" t="s">
        <v>806</v>
      </c>
      <c r="B2" s="146"/>
      <c r="C2" s="146"/>
      <c r="D2" s="146"/>
      <c r="E2" s="146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111</v>
      </c>
      <c r="C4" s="50" t="s">
        <v>598</v>
      </c>
      <c r="D4" s="50" t="s">
        <v>599</v>
      </c>
      <c r="E4" s="50" t="s">
        <v>600</v>
      </c>
    </row>
    <row r="5" spans="1:5" x14ac:dyDescent="0.3">
      <c r="A5" s="6"/>
      <c r="B5" s="5" t="s">
        <v>2</v>
      </c>
      <c r="C5" s="11">
        <f>C6+C118</f>
        <v>6868103064</v>
      </c>
      <c r="D5" s="11">
        <f t="shared" ref="D5:E5" si="0">D6+D118</f>
        <v>5043555822.9300003</v>
      </c>
      <c r="E5" s="11">
        <f t="shared" si="0"/>
        <v>8632329123</v>
      </c>
    </row>
    <row r="6" spans="1:5" x14ac:dyDescent="0.3">
      <c r="A6" s="4">
        <v>2</v>
      </c>
      <c r="B6" s="5" t="s">
        <v>147</v>
      </c>
      <c r="C6" s="11">
        <f>C7+C25</f>
        <v>5184126539</v>
      </c>
      <c r="D6" s="11">
        <f>D7+D25</f>
        <v>4219786588.5100002</v>
      </c>
      <c r="E6" s="11">
        <f>E7+E25</f>
        <v>5188663540</v>
      </c>
    </row>
    <row r="7" spans="1:5" x14ac:dyDescent="0.3">
      <c r="A7" s="4">
        <v>21</v>
      </c>
      <c r="B7" s="5" t="s">
        <v>148</v>
      </c>
      <c r="C7" s="11">
        <f>C8+C13+C20</f>
        <v>3175123346</v>
      </c>
      <c r="D7" s="11">
        <f t="shared" ref="D7:E7" si="1">D8+D13+D20</f>
        <v>2417533153</v>
      </c>
      <c r="E7" s="11">
        <f t="shared" si="1"/>
        <v>3189937980</v>
      </c>
    </row>
    <row r="8" spans="1:5" x14ac:dyDescent="0.3">
      <c r="A8" s="4">
        <v>2101</v>
      </c>
      <c r="B8" s="5" t="s">
        <v>149</v>
      </c>
      <c r="C8" s="11">
        <f>C9</f>
        <v>2654265783</v>
      </c>
      <c r="D8" s="11">
        <f t="shared" ref="D8:E8" si="2">D9</f>
        <v>2377533153</v>
      </c>
      <c r="E8" s="11">
        <f t="shared" si="2"/>
        <v>2526242269</v>
      </c>
    </row>
    <row r="9" spans="1:5" x14ac:dyDescent="0.3">
      <c r="A9" s="4">
        <v>210101</v>
      </c>
      <c r="B9" s="5" t="s">
        <v>150</v>
      </c>
      <c r="C9" s="11">
        <f>SUM(C10:C12)</f>
        <v>2654265783</v>
      </c>
      <c r="D9" s="11">
        <f>SUM(D10:D12)</f>
        <v>2377533153</v>
      </c>
      <c r="E9" s="11">
        <f>SUM(E10:E12)</f>
        <v>2526242269</v>
      </c>
    </row>
    <row r="10" spans="1:5" x14ac:dyDescent="0.3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2572623688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2295891058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2444600174</v>
      </c>
    </row>
    <row r="11" spans="1:5" x14ac:dyDescent="0.3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3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81642095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81642095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81642095</v>
      </c>
    </row>
    <row r="13" spans="1:5" x14ac:dyDescent="0.3">
      <c r="A13" s="4">
        <v>2102</v>
      </c>
      <c r="B13" s="5" t="s">
        <v>153</v>
      </c>
      <c r="C13" s="11">
        <f>C14+C18</f>
        <v>68608002</v>
      </c>
      <c r="D13" s="11">
        <f>D14+D18</f>
        <v>40000000</v>
      </c>
      <c r="E13" s="11">
        <f>E14+E18</f>
        <v>76000000</v>
      </c>
    </row>
    <row r="14" spans="1:5" x14ac:dyDescent="0.3">
      <c r="A14" s="4">
        <v>210201</v>
      </c>
      <c r="B14" s="5" t="s">
        <v>154</v>
      </c>
      <c r="C14" s="11">
        <f>SUM(C15:C17)</f>
        <v>68608002</v>
      </c>
      <c r="D14" s="11">
        <f>SUM(D15:D17)</f>
        <v>40000000</v>
      </c>
      <c r="E14" s="11">
        <f>SUM(E15:E17)</f>
        <v>76000000</v>
      </c>
    </row>
    <row r="15" spans="1:5" x14ac:dyDescent="0.3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20608002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3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3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48000000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40000000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76000000</v>
      </c>
    </row>
    <row r="18" spans="1:5" x14ac:dyDescent="0.3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3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3">
      <c r="A20" s="4">
        <v>210301</v>
      </c>
      <c r="B20" s="5" t="s">
        <v>160</v>
      </c>
      <c r="C20" s="11">
        <f>SUM(C21:C23)</f>
        <v>452249561</v>
      </c>
      <c r="D20" s="11">
        <f>SUM(D21:D23)</f>
        <v>0</v>
      </c>
      <c r="E20" s="11">
        <f>SUM(E21:E23)</f>
        <v>587695711</v>
      </c>
    </row>
    <row r="21" spans="1:5" x14ac:dyDescent="0.3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220608002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3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231641559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369268094</v>
      </c>
    </row>
    <row r="23" spans="1:5" x14ac:dyDescent="0.3">
      <c r="A23" s="6">
        <v>21030104</v>
      </c>
      <c r="B23" s="7" t="s">
        <v>541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18427617</v>
      </c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>
        <v>22</v>
      </c>
      <c r="B25" s="5" t="s">
        <v>163</v>
      </c>
      <c r="C25" s="11">
        <f>C26+C103+C107+C112</f>
        <v>2009003193</v>
      </c>
      <c r="D25" s="11">
        <f t="shared" ref="D25:E25" si="4">D26+D103+D107+D112</f>
        <v>1802253435.51</v>
      </c>
      <c r="E25" s="11">
        <f t="shared" si="4"/>
        <v>1998725560</v>
      </c>
    </row>
    <row r="26" spans="1:5" x14ac:dyDescent="0.3">
      <c r="A26" s="4">
        <v>2202</v>
      </c>
      <c r="B26" s="5" t="s">
        <v>164</v>
      </c>
      <c r="C26" s="11">
        <f>C27+C32+C40+C54+C63+C66+C72+C81+C85+C88</f>
        <v>1797091616</v>
      </c>
      <c r="D26" s="11">
        <f t="shared" ref="D26:E26" si="5">D27+D32+D40+D54+D63+D66+D72+D81+D85+D88</f>
        <v>1608538006.51</v>
      </c>
      <c r="E26" s="11">
        <f t="shared" si="5"/>
        <v>1552081000</v>
      </c>
    </row>
    <row r="27" spans="1:5" x14ac:dyDescent="0.3">
      <c r="A27" s="4">
        <v>220201</v>
      </c>
      <c r="B27" s="5" t="s">
        <v>165</v>
      </c>
      <c r="C27" s="11">
        <f>SUM(C28:C31)</f>
        <v>49700000</v>
      </c>
      <c r="D27" s="11">
        <f t="shared" ref="D27:E27" si="6">SUM(D28:D31)</f>
        <v>26790163</v>
      </c>
      <c r="E27" s="11">
        <f t="shared" si="6"/>
        <v>57000000</v>
      </c>
    </row>
    <row r="28" spans="1:5" x14ac:dyDescent="0.3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7200000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3800000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7000000</v>
      </c>
    </row>
    <row r="29" spans="1:5" x14ac:dyDescent="0.3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42500000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22990163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50000000</v>
      </c>
    </row>
    <row r="30" spans="1:5" ht="30" x14ac:dyDescent="0.3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3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3">
      <c r="A32" s="4">
        <v>220202</v>
      </c>
      <c r="B32" s="5" t="s">
        <v>170</v>
      </c>
      <c r="C32" s="11">
        <f>SUM(C33:C39)</f>
        <v>4500000</v>
      </c>
      <c r="D32" s="11">
        <f t="shared" ref="D32:E32" si="7">SUM(D33:D39)</f>
        <v>3420000</v>
      </c>
      <c r="E32" s="11">
        <f t="shared" si="7"/>
        <v>7000000</v>
      </c>
    </row>
    <row r="33" spans="1:5" x14ac:dyDescent="0.3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420000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2000000</v>
      </c>
    </row>
    <row r="34" spans="1:5" x14ac:dyDescent="0.3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2000000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2000000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2000000</v>
      </c>
    </row>
    <row r="35" spans="1:5" x14ac:dyDescent="0.3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1500000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1000000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3000000</v>
      </c>
    </row>
    <row r="36" spans="1:5" x14ac:dyDescent="0.3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3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3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3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3">
      <c r="A40" s="4">
        <v>220203</v>
      </c>
      <c r="B40" s="5" t="s">
        <v>178</v>
      </c>
      <c r="C40" s="11">
        <f>SUM(C41:C53)</f>
        <v>87950000</v>
      </c>
      <c r="D40" s="11">
        <f t="shared" ref="D40:E40" si="8">SUM(D41:D53)</f>
        <v>56912080.310000002</v>
      </c>
      <c r="E40" s="11">
        <f t="shared" si="8"/>
        <v>224000000</v>
      </c>
    </row>
    <row r="41" spans="1:5" x14ac:dyDescent="0.3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30900000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22273629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30500000</v>
      </c>
    </row>
    <row r="42" spans="1:5" x14ac:dyDescent="0.3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2000000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2000000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6000000</v>
      </c>
    </row>
    <row r="43" spans="1:5" x14ac:dyDescent="0.3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50000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50000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500000</v>
      </c>
    </row>
    <row r="44" spans="1:5" x14ac:dyDescent="0.3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500000</v>
      </c>
    </row>
    <row r="45" spans="1:5" x14ac:dyDescent="0.3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4000000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2000000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18500000</v>
      </c>
    </row>
    <row r="46" spans="1:5" x14ac:dyDescent="0.3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4500000</v>
      </c>
    </row>
    <row r="47" spans="1:5" x14ac:dyDescent="0.3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42000000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22088451.310000002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130000000</v>
      </c>
    </row>
    <row r="48" spans="1:5" x14ac:dyDescent="0.3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3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2000000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2000000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11500000</v>
      </c>
    </row>
    <row r="50" spans="1:5" x14ac:dyDescent="0.3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2000000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1500000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5000000</v>
      </c>
    </row>
    <row r="51" spans="1:5" x14ac:dyDescent="0.3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5000000</v>
      </c>
    </row>
    <row r="52" spans="1:5" x14ac:dyDescent="0.3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5000000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5000000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7000000</v>
      </c>
    </row>
    <row r="53" spans="1:5" x14ac:dyDescent="0.3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5000000</v>
      </c>
    </row>
    <row r="54" spans="1:5" x14ac:dyDescent="0.3">
      <c r="A54" s="4">
        <v>220204</v>
      </c>
      <c r="B54" s="5" t="s">
        <v>192</v>
      </c>
      <c r="C54" s="11">
        <f>SUM(C55:C62)</f>
        <v>93400000</v>
      </c>
      <c r="D54" s="11">
        <f t="shared" ref="D54:E54" si="9">SUM(D55:D62)</f>
        <v>43524036</v>
      </c>
      <c r="E54" s="11">
        <f t="shared" si="9"/>
        <v>171000000</v>
      </c>
    </row>
    <row r="55" spans="1:5" x14ac:dyDescent="0.3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40200000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22229036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47500000</v>
      </c>
    </row>
    <row r="56" spans="1:5" x14ac:dyDescent="0.3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20000000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7465000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20500000</v>
      </c>
    </row>
    <row r="57" spans="1:5" ht="30" x14ac:dyDescent="0.3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17000000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8350000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11000000</v>
      </c>
    </row>
    <row r="58" spans="1:5" x14ac:dyDescent="0.3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6200000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980000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12000000</v>
      </c>
    </row>
    <row r="59" spans="1:5" x14ac:dyDescent="0.3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2000000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4500000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8000000</v>
      </c>
    </row>
    <row r="60" spans="1:5" x14ac:dyDescent="0.3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3000000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72000000</v>
      </c>
    </row>
    <row r="61" spans="1:5" x14ac:dyDescent="0.3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5000000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3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3">
      <c r="A63" s="4">
        <v>220205</v>
      </c>
      <c r="B63" s="5" t="s">
        <v>201</v>
      </c>
      <c r="C63" s="11">
        <f>SUM(C64:C65)</f>
        <v>3000000</v>
      </c>
      <c r="D63" s="11">
        <f>SUM(D64:D65)</f>
        <v>2811000</v>
      </c>
      <c r="E63" s="11">
        <f>SUM(E64:E65)</f>
        <v>62500000</v>
      </c>
    </row>
    <row r="64" spans="1:5" x14ac:dyDescent="0.3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3000000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2811000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12500000</v>
      </c>
    </row>
    <row r="65" spans="1:5" x14ac:dyDescent="0.3">
      <c r="A65" s="6">
        <v>22020502</v>
      </c>
      <c r="B65" s="7" t="s">
        <v>203</v>
      </c>
      <c r="C65" s="10">
        <f>'CHAIR OVERHEAD COST F.xi'!C47+'SLT OVERHEAD COST F.xi'!C47+'COUNCIL OVERHEAD COST F.xi'!C48+'PMD OVERHEAD COST F.xi'!C48+'AGRIC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F.xi'!D48+'PMD OVERHEAD COST F.xi'!D48+'AGRIC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F.xi'!E48+'PMD OVERHEAD COST F.xi'!E48+'AGRIC OVERHEAD COST F.xi'!E47+'FINANCE OVERHEAD COST F.xi'!E47+'WORKS OVERHEAD COST F.xi'!E47+'ESD OVERHEAD COST F.xi'!E47+'PHC OVERHEAD COST F.xi'!E47+'WATSAN OVERHEAD COST F.xi'!E47+'TRADITIONAL OVERHEAD COST F.xi'!E47</f>
        <v>50000000</v>
      </c>
    </row>
    <row r="66" spans="1:5" x14ac:dyDescent="0.3">
      <c r="A66" s="4">
        <v>220206</v>
      </c>
      <c r="B66" s="5" t="s">
        <v>204</v>
      </c>
      <c r="C66" s="11">
        <f>SUM(C67:C71)</f>
        <v>320000000</v>
      </c>
      <c r="D66" s="11">
        <f t="shared" ref="D66:E66" si="10">SUM(D67:D71)</f>
        <v>433214765</v>
      </c>
      <c r="E66" s="11">
        <f t="shared" si="10"/>
        <v>368000000</v>
      </c>
    </row>
    <row r="67" spans="1:5" x14ac:dyDescent="0.3">
      <c r="A67" s="6">
        <v>22020601</v>
      </c>
      <c r="B67" s="7" t="s">
        <v>205</v>
      </c>
      <c r="C67" s="10">
        <f>'CHAIR OVERHEAD COST F.xi'!C49+'SLT OVERHEAD COST F.xi'!C49+'COUNCIL OVERHEAD COST F.xi'!C50+'PMD OVERHEAD COST F.xi'!C50+'AGRIC OVERHEAD COST F.xi'!C49+'FINANCE OVERHEAD COST F.xi'!C49+'WORKS OVERHEAD COST F.xi'!C49+'ESD OVERHEAD COST F.xi'!C49+'PHC OVERHEAD COST F.xi'!C49+'WATSAN OVERHEAD COST F.xi'!C49+'TRADITIONAL OVERHEAD COST F.xi'!C49</f>
        <v>300000000</v>
      </c>
      <c r="D67" s="10">
        <f>'CHAIR OVERHEAD COST F.xi'!D49+'SLT OVERHEAD COST F.xi'!D49+'COUNCIL OVERHEAD COST F.xi'!D50+'PMD OVERHEAD COST F.xi'!D50+'AGRIC OVERHEAD COST F.xi'!D49+'FINANCE OVERHEAD COST F.xi'!D49+'WORKS OVERHEAD COST F.xi'!D49+'ESD OVERHEAD COST F.xi'!D49+'PHC OVERHEAD COST F.xi'!D49+'WATSAN OVERHEAD COST F.xi'!D49+'TRADITIONAL OVERHEAD COST F.xi'!D49</f>
        <v>416214765</v>
      </c>
      <c r="E67" s="10">
        <f>'CHAIR OVERHEAD COST F.xi'!E49+'SLT OVERHEAD COST F.xi'!E49+'COUNCIL OVERHEAD COST F.xi'!E50+'PMD OVERHEAD COST F.xi'!E50+'AGRIC OVERHEAD COST F.xi'!E49+'FINANCE OVERHEAD COST F.xi'!E49+'WORKS OVERHEAD COST F.xi'!E49+'ESD OVERHEAD COST F.xi'!E49+'PHC OVERHEAD COST F.xi'!E49+'WATSAN OVERHEAD COST F.xi'!E49+'TRADITIONAL OVERHEAD COST F.xi'!E49</f>
        <v>348000000</v>
      </c>
    </row>
    <row r="68" spans="1:5" x14ac:dyDescent="0.3">
      <c r="A68" s="6">
        <v>22020602</v>
      </c>
      <c r="B68" s="7" t="s">
        <v>539</v>
      </c>
      <c r="C68" s="10">
        <f>'CHAIR OVERHEAD COST F.xi'!C50+'SLT OVERHEAD COST F.xi'!C50+'COUNCIL OVERHEAD COST F.xi'!C51+'PMD OVERHEAD COST F.xi'!C51+'AGRIC OVERHEAD COST F.xi'!C50+'FINANCE OVERHEAD COST F.xi'!C50+'WORKS OVERHEAD COST F.xi'!C50+'ESD OVERHEAD COST F.xi'!C50+'PHC OVERHEAD COST F.xi'!C50+'WATSAN OVERHEAD COST F.xi'!C50+'TRADITIONAL OVERHEAD COST F.xi'!C50</f>
        <v>2000000</v>
      </c>
      <c r="D68" s="10">
        <f>'CHAIR OVERHEAD COST F.xi'!D50+'SLT OVERHEAD COST F.xi'!D50+'COUNCIL OVERHEAD COST F.xi'!D51+'PMD OVERHEAD COST F.xi'!D51+'AGRIC OVERHEAD COST F.xi'!D50+'FINANCE OVERHEAD COST F.xi'!D50+'WORKS OVERHEAD COST F.xi'!D50+'ESD OVERHEAD COST F.xi'!D50+'PHC OVERHEAD COST F.xi'!D50+'WATSAN OVERHEAD COST F.xi'!D50+'TRADITIONAL OVERHEAD COST F.xi'!D50</f>
        <v>1500000</v>
      </c>
      <c r="E68" s="10">
        <f>'CHAIR OVERHEAD COST F.xi'!E50+'SLT OVERHEAD COST F.xi'!E50+'COUNCIL OVERHEAD COST F.xi'!E51+'PMD OVERHEAD COST F.xi'!E51+'AGRIC OVERHEAD COST F.xi'!E50+'FINANCE OVERHEAD COST F.xi'!E50+'WORKS OVERHEAD COST F.xi'!E50+'ESD OVERHEAD COST F.xi'!E50+'PHC OVERHEAD COST F.xi'!E50+'WATSAN OVERHEAD COST F.xi'!E50+'TRADITIONAL OVERHEAD COST F.xi'!E50</f>
        <v>3000000</v>
      </c>
    </row>
    <row r="69" spans="1:5" x14ac:dyDescent="0.3">
      <c r="A69" s="6">
        <v>22020603</v>
      </c>
      <c r="B69" s="7" t="s">
        <v>206</v>
      </c>
      <c r="C69" s="10">
        <f>'CHAIR OVERHEAD COST F.xi'!C51+'SLT OVERHEAD COST F.xi'!C51+'COUNCIL OVERHEAD COST F.xi'!C52+'PMD OVERHEAD COST F.xi'!C52+'AGRIC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F.xi'!D52+'PMD OVERHEAD COST F.xi'!D52+'AGRIC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F.xi'!E52+'PMD OVERHEAD COST F.xi'!E52+'AGRIC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3">
      <c r="A70" s="6">
        <v>22020604</v>
      </c>
      <c r="B70" s="7" t="s">
        <v>207</v>
      </c>
      <c r="C70" s="10">
        <f>'CHAIR OVERHEAD COST F.xi'!C52+'SLT OVERHEAD COST F.xi'!C52+'COUNCIL OVERHEAD COST F.xi'!C53+'PMD OVERHEAD COST F.xi'!C53+'AGRIC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F.xi'!D53+'PMD OVERHEAD COST F.xi'!D53+'AGRIC OVERHEAD COST F.xi'!D52+'FINANCE OVERHEAD COST F.xi'!D52+'WORKS OVERHEAD COST F.xi'!D52+'ESD OVERHEAD COST F.xi'!D52+'PHC OVERHEAD COST F.xi'!D52+'WATSAN OVERHEAD COST F.xi'!D52+'TRADITIONAL OVERHEAD COST F.xi'!D52</f>
        <v>5500000</v>
      </c>
      <c r="E70" s="10">
        <f>'CHAIR OVERHEAD COST F.xi'!E52+'SLT OVERHEAD COST F.xi'!E52+'COUNCIL OVERHEAD COST F.xi'!E53+'PMD OVERHEAD COST F.xi'!E53+'AGRIC OVERHEAD COST F.xi'!E52+'FINANCE OVERHEAD COST F.xi'!E52+'WORKS OVERHEAD COST F.xi'!E52+'ESD OVERHEAD COST F.xi'!E52+'PHC OVERHEAD COST F.xi'!E52+'WATSAN OVERHEAD COST F.xi'!E52+'TRADITIONAL OVERHEAD COST F.xi'!E52</f>
        <v>7000000</v>
      </c>
    </row>
    <row r="71" spans="1:5" x14ac:dyDescent="0.3">
      <c r="A71" s="6">
        <v>22020605</v>
      </c>
      <c r="B71" s="7" t="s">
        <v>208</v>
      </c>
      <c r="C71" s="10">
        <f>'CHAIR OVERHEAD COST F.xi'!C53+'SLT OVERHEAD COST F.xi'!C53+'COUNCIL OVERHEAD COST F.xi'!C54+'PMD OVERHEAD COST F.xi'!C54+'AGRIC OVERHEAD COST F.xi'!C53+'FINANCE OVERHEAD COST F.xi'!C53+'WORKS OVERHEAD COST F.xi'!C53+'ESD OVERHEAD COST F.xi'!C53+'PHC OVERHEAD COST F.xi'!C53+'WATSAN OVERHEAD COST F.xi'!C53+'TRADITIONAL OVERHEAD COST F.xi'!C53</f>
        <v>12000000</v>
      </c>
      <c r="D71" s="10">
        <f>'CHAIR OVERHEAD COST F.xi'!D53+'SLT OVERHEAD COST F.xi'!D53+'COUNCIL OVERHEAD COST F.xi'!D54+'PMD OVERHEAD COST F.xi'!D54+'AGRIC OVERHEAD COST F.xi'!D53+'FINANCE OVERHEAD COST F.xi'!D53+'WORKS OVERHEAD COST F.xi'!D53+'ESD OVERHEAD COST F.xi'!D53+'PHC OVERHEAD COST F.xi'!D53+'WATSAN OVERHEAD COST F.xi'!D53+'TRADITIONAL OVERHEAD COST F.xi'!D53</f>
        <v>10000000</v>
      </c>
      <c r="E71" s="10">
        <f>'CHAIR OVERHEAD COST F.xi'!E53+'SLT OVERHEAD COST F.xi'!E53+'COUNCIL OVERHEAD COST F.xi'!E54+'PMD OVERHEAD COST F.xi'!E54+'AGRIC OVERHEAD COST F.xi'!E53+'FINANCE OVERHEAD COST F.xi'!E53+'WORKS OVERHEAD COST F.xi'!E53+'ESD OVERHEAD COST F.xi'!E53+'PHC OVERHEAD COST F.xi'!E53+'WATSAN OVERHEAD COST F.xi'!E53+'TRADITIONAL OVERHEAD COST F.xi'!E53</f>
        <v>10000000</v>
      </c>
    </row>
    <row r="72" spans="1:5" ht="30" x14ac:dyDescent="0.3">
      <c r="A72" s="4">
        <v>220207</v>
      </c>
      <c r="B72" s="5" t="s">
        <v>209</v>
      </c>
      <c r="C72" s="11">
        <f>SUM(C73:C80)</f>
        <v>0</v>
      </c>
      <c r="D72" s="11">
        <f t="shared" ref="D72:E72" si="11">SUM(D73:D80)</f>
        <v>0</v>
      </c>
      <c r="E72" s="11">
        <f t="shared" si="11"/>
        <v>5581000</v>
      </c>
    </row>
    <row r="73" spans="1:5" x14ac:dyDescent="0.3">
      <c r="A73" s="6">
        <v>22020701</v>
      </c>
      <c r="B73" s="7" t="s">
        <v>210</v>
      </c>
      <c r="C73" s="10">
        <f>'CHAIR OVERHEAD COST F.xi'!C55+'SLT OVERHEAD COST F.xi'!C55+'COUNCIL OVERHEAD COST F.xi'!C56+'PMD OVERHEAD COST F.xi'!C56+'AGRIC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F.xi'!D56+'PMD OVERHEAD COST F.xi'!D56+'AGRIC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F.xi'!E56+'PMD OVERHEAD COST F.xi'!E56+'AGRIC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3">
      <c r="A74" s="6">
        <v>22020702</v>
      </c>
      <c r="B74" s="7" t="s">
        <v>211</v>
      </c>
      <c r="C74" s="10">
        <f>'CHAIR OVERHEAD COST F.xi'!C56+'SLT OVERHEAD COST F.xi'!C56+'COUNCIL OVERHEAD COST F.xi'!C57+'PMD OVERHEAD COST F.xi'!C57+'AGRIC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F.xi'!D57+'PMD OVERHEAD COST F.xi'!D57+'AGRIC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F.xi'!E57+'PMD OVERHEAD COST F.xi'!E57+'AGRIC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3">
      <c r="A75" s="6">
        <v>22020703</v>
      </c>
      <c r="B75" s="7" t="s">
        <v>212</v>
      </c>
      <c r="C75" s="10">
        <f>'CHAIR OVERHEAD COST F.xi'!C57+'SLT OVERHEAD COST F.xi'!C57+'COUNCIL OVERHEAD COST F.xi'!C58+'PMD OVERHEAD COST F.xi'!C58+'AGRIC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F.xi'!D58+'PMD OVERHEAD COST F.xi'!D58+'AGRIC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F.xi'!E58+'PMD OVERHEAD COST F.xi'!E58+'AGRIC OVERHEAD COST F.xi'!E57+'FINANCE OVERHEAD COST F.xi'!E57+'WORKS OVERHEAD COST F.xi'!E57+'ESD OVERHEAD COST F.xi'!E57+'PHC OVERHEAD COST F.xi'!E57+'WATSAN OVERHEAD COST F.xi'!E57+'TRADITIONAL OVERHEAD COST F.xi'!E57</f>
        <v>1000000</v>
      </c>
    </row>
    <row r="76" spans="1:5" x14ac:dyDescent="0.3">
      <c r="A76" s="6">
        <v>22020707</v>
      </c>
      <c r="B76" s="7" t="s">
        <v>213</v>
      </c>
      <c r="C76" s="10">
        <f>'CHAIR OVERHEAD COST F.xi'!C58+'SLT OVERHEAD COST F.xi'!C58+'COUNCIL OVERHEAD COST F.xi'!C59+'PMD OVERHEAD COST F.xi'!C59+'AGRIC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F.xi'!D59+'PMD OVERHEAD COST F.xi'!D59+'AGRIC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F.xi'!E59+'PMD OVERHEAD COST F.xi'!E59+'AGRIC OVERHEAD COST F.xi'!E58+'FINANCE OVERHEAD COST F.xi'!E58+'WORKS OVERHEAD COST F.xi'!E58+'ESD OVERHEAD COST F.xi'!E58+'PHC OVERHEAD COST F.xi'!E58+'WATSAN OVERHEAD COST F.xi'!E58+'TRADITIONAL OVERHEAD COST F.xi'!E58</f>
        <v>1000000</v>
      </c>
    </row>
    <row r="77" spans="1:5" x14ac:dyDescent="0.3">
      <c r="A77" s="6">
        <v>22020708</v>
      </c>
      <c r="B77" s="7" t="s">
        <v>214</v>
      </c>
      <c r="C77" s="10">
        <f>'CHAIR OVERHEAD COST F.xi'!C59+'SLT OVERHEAD COST F.xi'!C59+'COUNCIL OVERHEAD COST F.xi'!C60+'PMD OVERHEAD COST F.xi'!C60+'AGRIC OVERHEAD COST F.xi'!C59+'FINANCE OVERHEAD COST F.xi'!C59+'WORKS OVERHEAD COST F.xi'!C59+'ESD OVERHEAD COST F.xi'!C59+'PHC OVERHEAD COST F.xi'!C59+'WATSAN OVERHEAD COST F.xi'!C59+'TRADITIONAL OVERHEAD COST F.xi'!C59</f>
        <v>0</v>
      </c>
      <c r="D77" s="10">
        <f>'CHAIR OVERHEAD COST F.xi'!D59+'SLT OVERHEAD COST F.xi'!D59+'COUNCIL OVERHEAD COST F.xi'!D60+'PMD OVERHEAD COST F.xi'!D60+'AGRIC OVERHEAD COST F.xi'!D59+'FINANCE OVERHEAD COST F.xi'!D59+'WORKS OVERHEAD COST F.xi'!D59+'ESD OVERHEAD COST F.xi'!D59+'PHC OVERHEAD COST F.xi'!D59+'WATSAN OVERHEAD COST F.xi'!D59+'TRADITIONAL OVERHEAD COST F.xi'!D59</f>
        <v>0</v>
      </c>
      <c r="E77" s="10">
        <f>'CHAIR OVERHEAD COST F.xi'!E59+'SLT OVERHEAD COST F.xi'!E59+'COUNCIL OVERHEAD COST F.xi'!E60+'PMD OVERHEAD COST F.xi'!E60+'AGRIC OVERHEAD COST F.xi'!E59+'FINANCE OVERHEAD COST F.xi'!E59+'WORKS OVERHEAD COST F.xi'!E59+'ESD OVERHEAD COST F.xi'!E59+'PHC OVERHEAD COST F.xi'!E59+'WATSAN OVERHEAD COST F.xi'!E59+'TRADITIONAL OVERHEAD COST F.xi'!E59</f>
        <v>2000000</v>
      </c>
    </row>
    <row r="78" spans="1:5" x14ac:dyDescent="0.3">
      <c r="A78" s="6">
        <v>22020709</v>
      </c>
      <c r="B78" s="7" t="s">
        <v>542</v>
      </c>
      <c r="C78" s="10">
        <f>'CHAIR OVERHEAD COST F.xi'!C60+'SLT OVERHEAD COST F.xi'!C60+'COUNCIL OVERHEAD COST F.xi'!C61+'PMD OVERHEAD COST F.xi'!C61+'AGRIC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F.xi'!D61+'PMD OVERHEAD COST F.xi'!D61+'AGRIC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F.xi'!E61+'PMD OVERHEAD COST F.xi'!E61+'AGRIC OVERHEAD COST F.xi'!E60+'FINANCE OVERHEAD COST F.xi'!E60+'WORKS OVERHEAD COST F.xi'!E60+'ESD OVERHEAD COST F.xi'!E60+'PHC OVERHEAD COST F.xi'!E60+'WATSAN OVERHEAD COST F.xi'!E60+'TRADITIONAL OVERHEAD COST F.xi'!E60</f>
        <v>1581000</v>
      </c>
    </row>
    <row r="79" spans="1:5" x14ac:dyDescent="0.3">
      <c r="A79" s="6">
        <v>22020711</v>
      </c>
      <c r="B79" s="7" t="s">
        <v>543</v>
      </c>
      <c r="C79" s="10">
        <f>'CHAIR OVERHEAD COST F.xi'!C61+'SLT OVERHEAD COST F.xi'!C61+'COUNCIL OVERHEAD COST F.xi'!C62+'PMD OVERHEAD COST F.xi'!C62+'AGRIC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F.xi'!D62+'PMD OVERHEAD COST F.xi'!D62+'AGRIC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F.xi'!E62+'PMD OVERHEAD COST F.xi'!E62+'AGRIC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3">
      <c r="A80" s="6">
        <v>22020712</v>
      </c>
      <c r="B80" s="7" t="s">
        <v>544</v>
      </c>
      <c r="C80" s="10">
        <f>'CHAIR OVERHEAD COST F.xi'!C62+'SLT OVERHEAD COST F.xi'!C62+'COUNCIL OVERHEAD COST F.xi'!C63+'PMD OVERHEAD COST F.xi'!C63+'AGRIC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F.xi'!D63+'PMD OVERHEAD COST F.xi'!D63+'AGRIC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F.xi'!E63+'PMD OVERHEAD COST F.xi'!E63+'AGRIC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3">
      <c r="A81" s="4">
        <v>220208</v>
      </c>
      <c r="B81" s="5" t="s">
        <v>215</v>
      </c>
      <c r="C81" s="11">
        <f>SUM(C82:C84)</f>
        <v>98541616</v>
      </c>
      <c r="D81" s="11">
        <f t="shared" ref="D81:E81" si="12">SUM(D82:D84)</f>
        <v>55480500</v>
      </c>
      <c r="E81" s="11">
        <f t="shared" si="12"/>
        <v>77000000</v>
      </c>
    </row>
    <row r="82" spans="1:5" x14ac:dyDescent="0.3">
      <c r="A82" s="6">
        <v>22020801</v>
      </c>
      <c r="B82" s="7" t="s">
        <v>216</v>
      </c>
      <c r="C82" s="10">
        <f>'CHAIR OVERHEAD COST F.xi'!C64+'SLT OVERHEAD COST F.xi'!C64+'COUNCIL OVERHEAD COST F.xi'!C65+'PMD OVERHEAD COST F.xi'!C65+'AGRIC OVERHEAD COST F.xi'!C64+'FINANCE OVERHEAD COST F.xi'!C64+'WORKS OVERHEAD COST F.xi'!C64+'ESD OVERHEAD COST F.xi'!C64+'PHC OVERHEAD COST F.xi'!C64+'WATSAN OVERHEAD COST F.xi'!C64+'TRADITIONAL OVERHEAD COST F.xi'!C64</f>
        <v>31000000</v>
      </c>
      <c r="D82" s="10">
        <f>'CHAIR OVERHEAD COST F.xi'!D64+'SLT OVERHEAD COST F.xi'!D64+'COUNCIL OVERHEAD COST F.xi'!D65+'PMD OVERHEAD COST F.xi'!D65+'AGRIC OVERHEAD COST F.xi'!D64+'FINANCE OVERHEAD COST F.xi'!D64+'WORKS OVERHEAD COST F.xi'!D64+'ESD OVERHEAD COST F.xi'!D64+'PHC OVERHEAD COST F.xi'!D64+'WATSAN OVERHEAD COST F.xi'!D64+'TRADITIONAL OVERHEAD COST F.xi'!D64</f>
        <v>22230500</v>
      </c>
      <c r="E82" s="10">
        <f>'CHAIR OVERHEAD COST F.xi'!E64+'SLT OVERHEAD COST F.xi'!E64+'COUNCIL OVERHEAD COST F.xi'!E65+'PMD OVERHEAD COST F.xi'!E65+'AGRIC OVERHEAD COST F.xi'!E64+'FINANCE OVERHEAD COST F.xi'!E64+'WORKS OVERHEAD COST F.xi'!E64+'ESD OVERHEAD COST F.xi'!E64+'PHC OVERHEAD COST F.xi'!E64+'WATSAN OVERHEAD COST F.xi'!E64+'TRADITIONAL OVERHEAD COST F.xi'!E64</f>
        <v>47500000</v>
      </c>
    </row>
    <row r="83" spans="1:5" x14ac:dyDescent="0.3">
      <c r="A83" s="6">
        <v>22020802</v>
      </c>
      <c r="B83" s="7" t="s">
        <v>217</v>
      </c>
      <c r="C83" s="10">
        <f>'CHAIR OVERHEAD COST F.xi'!C65+'SLT OVERHEAD COST F.xi'!C65+'COUNCIL OVERHEAD COST F.xi'!C66+'PMD OVERHEAD COST F.xi'!C66+'AGRIC OVERHEAD COST F.xi'!C65+'FINANCE OVERHEAD COST F.xi'!C65+'WORKS OVERHEAD COST F.xi'!C65+'ESD OVERHEAD COST F.xi'!C65+'PHC OVERHEAD COST F.xi'!C65+'WATSAN OVERHEAD COST F.xi'!C65+'TRADITIONAL OVERHEAD COST F.xi'!C65</f>
        <v>66041616</v>
      </c>
      <c r="D83" s="10">
        <f>'CHAIR OVERHEAD COST F.xi'!D65+'SLT OVERHEAD COST F.xi'!D65+'COUNCIL OVERHEAD COST F.xi'!D66+'PMD OVERHEAD COST F.xi'!D66+'AGRIC OVERHEAD COST F.xi'!D65+'FINANCE OVERHEAD COST F.xi'!D65+'WORKS OVERHEAD COST F.xi'!D65+'ESD OVERHEAD COST F.xi'!D65+'PHC OVERHEAD COST F.xi'!D65+'WATSAN OVERHEAD COST F.xi'!D65+'TRADITIONAL OVERHEAD COST F.xi'!D65</f>
        <v>32250000</v>
      </c>
      <c r="E83" s="10">
        <f>'CHAIR OVERHEAD COST F.xi'!E65+'SLT OVERHEAD COST F.xi'!E65+'COUNCIL OVERHEAD COST F.xi'!E66+'PMD OVERHEAD COST F.xi'!E66+'AGRIC OVERHEAD COST F.xi'!E65+'FINANCE OVERHEAD COST F.xi'!E65+'WORKS OVERHEAD COST F.xi'!E65+'ESD OVERHEAD COST F.xi'!E65+'PHC OVERHEAD COST F.xi'!E65+'WATSAN OVERHEAD COST F.xi'!E65+'TRADITIONAL OVERHEAD COST F.xi'!E65</f>
        <v>20000000</v>
      </c>
    </row>
    <row r="84" spans="1:5" x14ac:dyDescent="0.3">
      <c r="A84" s="6">
        <v>22020803</v>
      </c>
      <c r="B84" s="7" t="s">
        <v>218</v>
      </c>
      <c r="C84" s="10">
        <f>'CHAIR OVERHEAD COST F.xi'!C66+'SLT OVERHEAD COST F.xi'!C66+'COUNCIL OVERHEAD COST F.xi'!C67+'PMD OVERHEAD COST F.xi'!C67+'AGRIC OVERHEAD COST F.xi'!C66+'FINANCE OVERHEAD COST F.xi'!C66+'WORKS OVERHEAD COST F.xi'!C66+'ESD OVERHEAD COST F.xi'!C66+'PHC OVERHEAD COST F.xi'!C66+'WATSAN OVERHEAD COST F.xi'!C66+'TRADITIONAL OVERHEAD COST F.xi'!C66</f>
        <v>1500000</v>
      </c>
      <c r="D84" s="10">
        <f>'CHAIR OVERHEAD COST F.xi'!D66+'SLT OVERHEAD COST F.xi'!D66+'COUNCIL OVERHEAD COST F.xi'!D67+'PMD OVERHEAD COST F.xi'!D67+'AGRIC OVERHEAD COST F.xi'!D66+'FINANCE OVERHEAD COST F.xi'!D66+'WORKS OVERHEAD COST F.xi'!D66+'ESD OVERHEAD COST F.xi'!D66+'PHC OVERHEAD COST F.xi'!D66+'WATSAN OVERHEAD COST F.xi'!D66+'TRADITIONAL OVERHEAD COST F.xi'!D66</f>
        <v>1000000</v>
      </c>
      <c r="E84" s="10">
        <f>'CHAIR OVERHEAD COST F.xi'!E66+'SLT OVERHEAD COST F.xi'!E66+'COUNCIL OVERHEAD COST F.xi'!E67+'PMD OVERHEAD COST F.xi'!E67+'AGRIC OVERHEAD COST F.xi'!E66+'FINANCE OVERHEAD COST F.xi'!E66+'WORKS OVERHEAD COST F.xi'!E66+'ESD OVERHEAD COST F.xi'!E66+'PHC OVERHEAD COST F.xi'!E66+'WATSAN OVERHEAD COST F.xi'!E66+'TRADITIONAL OVERHEAD COST F.xi'!E66</f>
        <v>9500000</v>
      </c>
    </row>
    <row r="85" spans="1:5" x14ac:dyDescent="0.3">
      <c r="A85" s="4">
        <v>220209</v>
      </c>
      <c r="B85" s="5" t="s">
        <v>219</v>
      </c>
      <c r="C85" s="11">
        <f>SUM(C86:C87)</f>
        <v>5000000</v>
      </c>
      <c r="D85" s="11">
        <f t="shared" ref="D85:E85" si="13">SUM(D86:D87)</f>
        <v>4831251</v>
      </c>
      <c r="E85" s="11">
        <f t="shared" si="13"/>
        <v>5000000</v>
      </c>
    </row>
    <row r="86" spans="1:5" x14ac:dyDescent="0.3">
      <c r="A86" s="6">
        <v>22020901</v>
      </c>
      <c r="B86" s="7" t="s">
        <v>540</v>
      </c>
      <c r="C86" s="10">
        <f>'CHAIR OVERHEAD COST F.xi'!C68+'SLT OVERHEAD COST F.xi'!C68+'COUNCIL OVERHEAD COST F.xi'!C69+'PMD OVERHEAD COST F.xi'!C69+'AGRIC OVERHEAD COST F.xi'!C68+'FINANCE OVERHEAD COST F.xi'!C68+'WORKS OVERHEAD COST F.xi'!C68+'ESD OVERHEAD COST F.xi'!C68+'PHC OVERHEAD COST F.xi'!C68+'WATSAN OVERHEAD COST F.xi'!C68+'TRADITIONAL OVERHEAD COST F.xi'!C68</f>
        <v>0</v>
      </c>
      <c r="D86" s="10">
        <f>'CHAIR OVERHEAD COST F.xi'!D68+'SLT OVERHEAD COST F.xi'!D68+'COUNCIL OVERHEAD COST F.xi'!D69+'PMD OVERHEAD COST F.xi'!D69+'AGRIC OVERHEAD COST F.xi'!D68+'FINANCE OVERHEAD COST F.xi'!D68+'WORKS OVERHEAD COST F.xi'!D68+'ESD OVERHEAD COST F.xi'!D68+'PHC OVERHEAD COST F.xi'!D68+'WATSAN OVERHEAD COST F.xi'!D68+'TRADITIONAL OVERHEAD COST F.xi'!D68</f>
        <v>0</v>
      </c>
      <c r="E86" s="10">
        <f>'CHAIR OVERHEAD COST F.xi'!E68+'SLT OVERHEAD COST F.xi'!E68+'COUNCIL OVERHEAD COST F.xi'!E69+'PMD OVERHEAD COST F.xi'!E69+'AGRIC OVERHEAD COST F.xi'!E68+'FINANCE OVERHEAD COST F.xi'!E68+'WORKS OVERHEAD COST F.xi'!E68+'ESD OVERHEAD COST F.xi'!E68+'PHC OVERHEAD COST F.xi'!E68+'WATSAN OVERHEAD COST F.xi'!E68+'TRADITIONAL OVERHEAD COST F.xi'!E68</f>
        <v>0</v>
      </c>
    </row>
    <row r="87" spans="1:5" x14ac:dyDescent="0.3">
      <c r="A87" s="6">
        <v>22020902</v>
      </c>
      <c r="B87" s="7" t="s">
        <v>220</v>
      </c>
      <c r="C87" s="10">
        <f>'CHAIR OVERHEAD COST F.xi'!C69+'SLT OVERHEAD COST F.xi'!C69+'COUNCIL OVERHEAD COST F.xi'!C70+'PMD OVERHEAD COST F.xi'!C70+'AGRIC OVERHEAD COST F.xi'!C69+'FINANCE OVERHEAD COST F.xi'!C69+'WORKS OVERHEAD COST F.xi'!C69+'ESD OVERHEAD COST F.xi'!C69+'PHC OVERHEAD COST F.xi'!C69+'WATSAN OVERHEAD COST F.xi'!C69+'TRADITIONAL OVERHEAD COST F.xi'!C69</f>
        <v>5000000</v>
      </c>
      <c r="D87" s="10">
        <f>'CHAIR OVERHEAD COST F.xi'!D69+'SLT OVERHEAD COST F.xi'!D69+'COUNCIL OVERHEAD COST F.xi'!D70+'PMD OVERHEAD COST F.xi'!D70+'AGRIC OVERHEAD COST F.xi'!D69+'FINANCE OVERHEAD COST F.xi'!D69+'WORKS OVERHEAD COST F.xi'!D69+'ESD OVERHEAD COST F.xi'!D69+'PHC OVERHEAD COST F.xi'!D69+'WATSAN OVERHEAD COST F.xi'!D69+'TRADITIONAL OVERHEAD COST F.xi'!D69</f>
        <v>4831251</v>
      </c>
      <c r="E87" s="10">
        <f>'CHAIR OVERHEAD COST F.xi'!E69+'SLT OVERHEAD COST F.xi'!E69+'COUNCIL OVERHEAD COST F.xi'!E70+'PMD OVERHEAD COST F.xi'!E70+'AGRIC OVERHEAD COST F.xi'!E69+'FINANCE OVERHEAD COST F.xi'!E69+'WORKS OVERHEAD COST F.xi'!E69+'ESD OVERHEAD COST F.xi'!E69+'PHC OVERHEAD COST F.xi'!E69+'WATSAN OVERHEAD COST F.xi'!E69+'TRADITIONAL OVERHEAD COST F.xi'!E69</f>
        <v>5000000</v>
      </c>
    </row>
    <row r="88" spans="1:5" x14ac:dyDescent="0.3">
      <c r="A88" s="4">
        <v>220210</v>
      </c>
      <c r="B88" s="5" t="s">
        <v>221</v>
      </c>
      <c r="C88" s="11">
        <f>SUM(C89:C102)</f>
        <v>1135000000</v>
      </c>
      <c r="D88" s="11">
        <f t="shared" ref="D88:E88" si="14">SUM(D89:D102)</f>
        <v>981554211.20000005</v>
      </c>
      <c r="E88" s="11">
        <f t="shared" si="14"/>
        <v>575000000</v>
      </c>
    </row>
    <row r="89" spans="1:5" x14ac:dyDescent="0.3">
      <c r="A89" s="6">
        <v>22021001</v>
      </c>
      <c r="B89" s="7" t="s">
        <v>222</v>
      </c>
      <c r="C89" s="10">
        <f>'CHAIR OVERHEAD COST F.xi'!C71+'SLT OVERHEAD COST F.xi'!C71+'COUNCIL OVERHEAD COST F.xi'!C72+'PMD OVERHEAD COST F.xi'!C72+'AGRIC OVERHEAD COST F.xi'!C71+'FINANCE OVERHEAD COST F.xi'!C71+'WORKS OVERHEAD COST F.xi'!C71+'ESD OVERHEAD COST F.xi'!C71+'PHC OVERHEAD COST F.xi'!C71+'WATSAN OVERHEAD COST F.xi'!C71+'TRADITIONAL OVERHEAD COST F.xi'!C71</f>
        <v>34000000</v>
      </c>
      <c r="D89" s="10">
        <f>'CHAIR OVERHEAD COST F.xi'!D71+'SLT OVERHEAD COST F.xi'!D71+'COUNCIL OVERHEAD COST F.xi'!D72+'PMD OVERHEAD COST F.xi'!D72+'AGRIC OVERHEAD COST F.xi'!D71+'FINANCE OVERHEAD COST F.xi'!D71+'WORKS OVERHEAD COST F.xi'!D71+'ESD OVERHEAD COST F.xi'!D71+'PHC OVERHEAD COST F.xi'!D71+'WATSAN OVERHEAD COST F.xi'!D71+'TRADITIONAL OVERHEAD COST F.xi'!D71</f>
        <v>20986735</v>
      </c>
      <c r="E89" s="10">
        <f>'CHAIR OVERHEAD COST F.xi'!E71+'SLT OVERHEAD COST F.xi'!E71+'COUNCIL OVERHEAD COST F.xi'!E72+'PMD OVERHEAD COST F.xi'!E72+'AGRIC OVERHEAD COST F.xi'!E71+'FINANCE OVERHEAD COST F.xi'!E71+'WORKS OVERHEAD COST F.xi'!E71+'ESD OVERHEAD COST F.xi'!E71+'PHC OVERHEAD COST F.xi'!E71+'WATSAN OVERHEAD COST F.xi'!E71+'TRADITIONAL OVERHEAD COST F.xi'!E71</f>
        <v>45500000</v>
      </c>
    </row>
    <row r="90" spans="1:5" x14ac:dyDescent="0.3">
      <c r="A90" s="6">
        <v>22021002</v>
      </c>
      <c r="B90" s="7" t="s">
        <v>223</v>
      </c>
      <c r="C90" s="10">
        <f>'CHAIR OVERHEAD COST F.xi'!C72+'SLT OVERHEAD COST F.xi'!C72+'COUNCIL OVERHEAD COST F.xi'!C73+'PMD OVERHEAD COST F.xi'!C73+'AGRIC OVERHEAD COST F.xi'!C72+'FINANCE OVERHEAD COST F.xi'!C72+'WORKS OVERHEAD COST F.xi'!C72+'ESD OVERHEAD COST F.xi'!C72+'PHC OVERHEAD COST F.xi'!C72+'WATSAN OVERHEAD COST F.xi'!C72+'TRADITIONAL OVERHEAD COST F.xi'!C72</f>
        <v>18500000</v>
      </c>
      <c r="D90" s="10">
        <f>'CHAIR OVERHEAD COST F.xi'!D72+'SLT OVERHEAD COST F.xi'!D72+'COUNCIL OVERHEAD COST F.xi'!D73+'PMD OVERHEAD COST F.xi'!D73+'AGRIC OVERHEAD COST F.xi'!D72+'FINANCE OVERHEAD COST F.xi'!D72+'WORKS OVERHEAD COST F.xi'!D72+'ESD OVERHEAD COST F.xi'!D72+'PHC OVERHEAD COST F.xi'!D72+'WATSAN OVERHEAD COST F.xi'!D72+'TRADITIONAL OVERHEAD COST F.xi'!D72</f>
        <v>3672000</v>
      </c>
      <c r="E90" s="10">
        <f>'CHAIR OVERHEAD COST F.xi'!E72+'SLT OVERHEAD COST F.xi'!E72+'COUNCIL OVERHEAD COST F.xi'!E73+'PMD OVERHEAD COST F.xi'!E73+'AGRIC OVERHEAD COST F.xi'!E72+'FINANCE OVERHEAD COST F.xi'!E72+'WORKS OVERHEAD COST F.xi'!E72+'ESD OVERHEAD COST F.xi'!E72+'PHC OVERHEAD COST F.xi'!E72+'WATSAN OVERHEAD COST F.xi'!E72+'TRADITIONAL OVERHEAD COST F.xi'!E72</f>
        <v>13000000</v>
      </c>
    </row>
    <row r="91" spans="1:5" x14ac:dyDescent="0.3">
      <c r="A91" s="6">
        <v>22021003</v>
      </c>
      <c r="B91" s="7" t="s">
        <v>224</v>
      </c>
      <c r="C91" s="10">
        <f>'CHAIR OVERHEAD COST F.xi'!C73+'SLT OVERHEAD COST F.xi'!C73+'COUNCIL OVERHEAD COST F.xi'!C74+'PMD OVERHEAD COST F.xi'!C74+'AGRIC OVERHEAD COST F.xi'!C73+'FINANCE OVERHEAD COST F.xi'!C73+'WORKS OVERHEAD COST F.xi'!C73+'ESD OVERHEAD COST F.xi'!C73+'PHC OVERHEAD COST F.xi'!C73+'WATSAN OVERHEAD COST F.xi'!C73+'TRADITIONAL OVERHEAD COST F.xi'!C73</f>
        <v>56000000</v>
      </c>
      <c r="D91" s="10">
        <f>'CHAIR OVERHEAD COST F.xi'!D73+'SLT OVERHEAD COST F.xi'!D73+'COUNCIL OVERHEAD COST F.xi'!D74+'PMD OVERHEAD COST F.xi'!D74+'AGRIC OVERHEAD COST F.xi'!D73+'FINANCE OVERHEAD COST F.xi'!D73+'WORKS OVERHEAD COST F.xi'!D73+'ESD OVERHEAD COST F.xi'!D73+'PHC OVERHEAD COST F.xi'!D73+'WATSAN OVERHEAD COST F.xi'!D73+'TRADITIONAL OVERHEAD COST F.xi'!D73</f>
        <v>54040455</v>
      </c>
      <c r="E91" s="10">
        <f>'CHAIR OVERHEAD COST F.xi'!E73+'SLT OVERHEAD COST F.xi'!E73+'COUNCIL OVERHEAD COST F.xi'!E74+'PMD OVERHEAD COST F.xi'!E74+'AGRIC OVERHEAD COST F.xi'!E73+'FINANCE OVERHEAD COST F.xi'!E73+'WORKS OVERHEAD COST F.xi'!E73+'ESD OVERHEAD COST F.xi'!E73+'PHC OVERHEAD COST F.xi'!E73+'WATSAN OVERHEAD COST F.xi'!E73+'TRADITIONAL OVERHEAD COST F.xi'!E73</f>
        <v>61000000</v>
      </c>
    </row>
    <row r="92" spans="1:5" x14ac:dyDescent="0.3">
      <c r="A92" s="6">
        <v>22021004</v>
      </c>
      <c r="B92" s="7" t="s">
        <v>225</v>
      </c>
      <c r="C92" s="10">
        <f>'CHAIR OVERHEAD COST F.xi'!C74+'SLT OVERHEAD COST F.xi'!C74+'COUNCIL OVERHEAD COST F.xi'!C75+'PMD OVERHEAD COST F.xi'!C75+'AGRIC OVERHEAD COST F.xi'!C74+'FINANCE OVERHEAD COST F.xi'!C74+'WORKS OVERHEAD COST F.xi'!C74+'ESD OVERHEAD COST F.xi'!C74+'PHC OVERHEAD COST F.xi'!C74+'WATSAN OVERHEAD COST F.xi'!C74+'TRADITIONAL OVERHEAD COST F.xi'!C74</f>
        <v>25000000</v>
      </c>
      <c r="D92" s="10">
        <f>'CHAIR OVERHEAD COST F.xi'!D74+'SLT OVERHEAD COST F.xi'!D74+'COUNCIL OVERHEAD COST F.xi'!D75+'PMD OVERHEAD COST F.xi'!D75+'AGRIC OVERHEAD COST F.xi'!D74+'FINANCE OVERHEAD COST F.xi'!D74+'WORKS OVERHEAD COST F.xi'!D74+'ESD OVERHEAD COST F.xi'!D74+'PHC OVERHEAD COST F.xi'!D74+'WATSAN OVERHEAD COST F.xi'!D74+'TRADITIONAL OVERHEAD COST F.xi'!D74</f>
        <v>18000000</v>
      </c>
      <c r="E92" s="10">
        <f>'CHAIR OVERHEAD COST F.xi'!E74+'SLT OVERHEAD COST F.xi'!E74+'COUNCIL OVERHEAD COST F.xi'!E75+'PMD OVERHEAD COST F.xi'!E75+'AGRIC OVERHEAD COST F.xi'!E74+'FINANCE OVERHEAD COST F.xi'!E74+'WORKS OVERHEAD COST F.xi'!E74+'ESD OVERHEAD COST F.xi'!E74+'PHC OVERHEAD COST F.xi'!E74+'WATSAN OVERHEAD COST F.xi'!E74+'TRADITIONAL OVERHEAD COST F.xi'!E74</f>
        <v>25000000</v>
      </c>
    </row>
    <row r="93" spans="1:5" x14ac:dyDescent="0.3">
      <c r="A93" s="6">
        <v>22021006</v>
      </c>
      <c r="B93" s="7" t="s">
        <v>226</v>
      </c>
      <c r="C93" s="10">
        <f>'CHAIR OVERHEAD COST F.xi'!C75+'SLT OVERHEAD COST F.xi'!C75+'COUNCIL OVERHEAD COST F.xi'!C76+'PMD OVERHEAD COST F.xi'!C76+'AGRIC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F.xi'!D76+'PMD OVERHEAD COST F.xi'!D76+'AGRIC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F.xi'!E76+'PMD OVERHEAD COST F.xi'!E76+'AGRIC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3">
      <c r="A94" s="6">
        <v>22021007</v>
      </c>
      <c r="B94" s="7" t="s">
        <v>227</v>
      </c>
      <c r="C94" s="10">
        <f>'CHAIR OVERHEAD COST F.xi'!C76+'SLT OVERHEAD COST F.xi'!C76+'COUNCIL OVERHEAD COST F.xi'!C77+'PMD OVERHEAD COST F.xi'!C77+'AGRIC OVERHEAD COST F.xi'!C76+'FINANCE OVERHEAD COST F.xi'!C76+'WORKS OVERHEAD COST F.xi'!C76+'ESD OVERHEAD COST F.xi'!C76+'PHC OVERHEAD COST F.xi'!C76+'WATSAN OVERHEAD COST F.xi'!C76+'TRADITIONAL OVERHEAD COST F.xi'!C76</f>
        <v>72500000</v>
      </c>
      <c r="D94" s="10">
        <f>'CHAIR OVERHEAD COST F.xi'!D76+'SLT OVERHEAD COST F.xi'!D76+'COUNCIL OVERHEAD COST F.xi'!D77+'PMD OVERHEAD COST F.xi'!D77+'AGRIC OVERHEAD COST F.xi'!D76+'FINANCE OVERHEAD COST F.xi'!D76+'WORKS OVERHEAD COST F.xi'!D76+'ESD OVERHEAD COST F.xi'!D76+'PHC OVERHEAD COST F.xi'!D76+'WATSAN OVERHEAD COST F.xi'!D76+'TRADITIONAL OVERHEAD COST F.xi'!D76</f>
        <v>61747500.200000003</v>
      </c>
      <c r="E94" s="10">
        <f>'CHAIR OVERHEAD COST F.xi'!E76+'SLT OVERHEAD COST F.xi'!E76+'COUNCIL OVERHEAD COST F.xi'!E77+'PMD OVERHEAD COST F.xi'!E77+'AGRIC OVERHEAD COST F.xi'!E76+'FINANCE OVERHEAD COST F.xi'!E76+'WORKS OVERHEAD COST F.xi'!E76+'ESD OVERHEAD COST F.xi'!E76+'PHC OVERHEAD COST F.xi'!E76+'WATSAN OVERHEAD COST F.xi'!E76+'TRADITIONAL OVERHEAD COST F.xi'!E76</f>
        <v>105500000</v>
      </c>
    </row>
    <row r="95" spans="1:5" x14ac:dyDescent="0.3">
      <c r="A95" s="6">
        <v>22021008</v>
      </c>
      <c r="B95" s="7" t="s">
        <v>228</v>
      </c>
      <c r="C95" s="10">
        <f>'CHAIR OVERHEAD COST F.xi'!C77+'SLT OVERHEAD COST F.xi'!C77+'COUNCIL OVERHEAD COST F.xi'!C78+'PMD OVERHEAD COST F.xi'!C78+'AGRIC OVERHEAD COST F.xi'!C77+'FINANCE OVERHEAD COST F.xi'!C77+'WORKS OVERHEAD COST F.xi'!C77+'ESD OVERHEAD COST F.xi'!C77+'PHC OVERHEAD COST F.xi'!C77+'WATSAN OVERHEAD COST F.xi'!C77+'TRADITIONAL OVERHEAD COST F.xi'!C77</f>
        <v>4000000</v>
      </c>
      <c r="D95" s="10">
        <f>'CHAIR OVERHEAD COST F.xi'!D77+'SLT OVERHEAD COST F.xi'!D77+'COUNCIL OVERHEAD COST F.xi'!D78+'PMD OVERHEAD COST F.xi'!D78+'AGRIC OVERHEAD COST F.xi'!D77+'FINANCE OVERHEAD COST F.xi'!D77+'WORKS OVERHEAD COST F.xi'!D77+'ESD OVERHEAD COST F.xi'!D77+'PHC OVERHEAD COST F.xi'!D77+'WATSAN OVERHEAD COST F.xi'!D77+'TRADITIONAL OVERHEAD COST F.xi'!D77</f>
        <v>3436000</v>
      </c>
      <c r="E95" s="10">
        <f>'CHAIR OVERHEAD COST F.xi'!E77+'SLT OVERHEAD COST F.xi'!E77+'COUNCIL OVERHEAD COST F.xi'!E78+'PMD OVERHEAD COST F.xi'!E78+'AGRIC OVERHEAD COST F.xi'!E77+'FINANCE OVERHEAD COST F.xi'!E77+'WORKS OVERHEAD COST F.xi'!E77+'ESD OVERHEAD COST F.xi'!E77+'PHC OVERHEAD COST F.xi'!E77+'WATSAN OVERHEAD COST F.xi'!E77+'TRADITIONAL OVERHEAD COST F.xi'!E77</f>
        <v>10000000</v>
      </c>
    </row>
    <row r="96" spans="1:5" x14ac:dyDescent="0.3">
      <c r="A96" s="6">
        <v>22021009</v>
      </c>
      <c r="B96" s="7" t="s">
        <v>229</v>
      </c>
      <c r="C96" s="10">
        <f>'CHAIR OVERHEAD COST F.xi'!C78+'SLT OVERHEAD COST F.xi'!C78+'COUNCIL OVERHEAD COST F.xi'!C79+'PMD OVERHEAD COST F.xi'!C79+'AGRIC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F.xi'!D79+'PMD OVERHEAD COST F.xi'!D79+'AGRIC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F.xi'!E79+'PMD OVERHEAD COST F.xi'!E79+'AGRIC OVERHEAD COST F.xi'!E78+'FINANCE OVERHEAD COST F.xi'!E78+'WORKS OVERHEAD COST F.xi'!E78+'ESD OVERHEAD COST F.xi'!E78+'PHC OVERHEAD COST F.xi'!E78+'WATSAN OVERHEAD COST F.xi'!E78+'TRADITIONAL OVERHEAD COST F.xi'!E78</f>
        <v>0</v>
      </c>
    </row>
    <row r="97" spans="1:5" x14ac:dyDescent="0.3">
      <c r="A97" s="6">
        <v>22021010</v>
      </c>
      <c r="B97" s="7" t="s">
        <v>230</v>
      </c>
      <c r="C97" s="10">
        <f>'CHAIR OVERHEAD COST F.xi'!C79+'SLT OVERHEAD COST F.xi'!C79+'COUNCIL OVERHEAD COST F.xi'!C80+'PMD OVERHEAD COST F.xi'!C80+'AGRIC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F.xi'!D80+'PMD OVERHEAD COST F.xi'!D80+'AGRIC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F.xi'!E80+'PMD OVERHEAD COST F.xi'!E80+'AGRIC OVERHEAD COST F.xi'!E79+'FINANCE OVERHEAD COST F.xi'!E79+'WORKS OVERHEAD COST F.xi'!E79+'ESD OVERHEAD COST F.xi'!E79+'PHC OVERHEAD COST F.xi'!E79+'WATSAN OVERHEAD COST F.xi'!E79+'TRADITIONAL OVERHEAD COST F.xi'!E79</f>
        <v>5000000</v>
      </c>
    </row>
    <row r="98" spans="1:5" x14ac:dyDescent="0.3">
      <c r="A98" s="6">
        <v>22021014</v>
      </c>
      <c r="B98" s="7" t="s">
        <v>231</v>
      </c>
      <c r="C98" s="10">
        <f>'CHAIR OVERHEAD COST F.xi'!C80+'SLT OVERHEAD COST F.xi'!C80+'COUNCIL OVERHEAD COST F.xi'!C81+'PMD OVERHEAD COST F.xi'!C81+'AGRIC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F.xi'!D81+'PMD OVERHEAD COST F.xi'!D81+'AGRIC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F.xi'!E81+'PMD OVERHEAD COST F.xi'!E81+'AGRIC OVERHEAD COST F.xi'!E80+'FINANCE OVERHEAD COST F.xi'!E80+'WORKS OVERHEAD COST F.xi'!E80+'ESD OVERHEAD COST F.xi'!E80+'PHC OVERHEAD COST F.xi'!E80+'WATSAN OVERHEAD COST F.xi'!E80+'TRADITIONAL OVERHEAD COST F.xi'!E80</f>
        <v>0</v>
      </c>
    </row>
    <row r="99" spans="1:5" x14ac:dyDescent="0.3">
      <c r="A99" s="6">
        <v>22021020</v>
      </c>
      <c r="B99" s="7" t="s">
        <v>232</v>
      </c>
      <c r="C99" s="10">
        <f>'CHAIR OVERHEAD COST F.xi'!C81+'SLT OVERHEAD COST F.xi'!C81+'COUNCIL OVERHEAD COST F.xi'!C82+'PMD OVERHEAD COST F.xi'!C82+'AGRIC OVERHEAD COST F.xi'!C81+'FINANCE OVERHEAD COST F.xi'!C81+'WORKS OVERHEAD COST F.xi'!C81+'ESD OVERHEAD COST F.xi'!C81+'PHC OVERHEAD COST F.xi'!C81+'WATSAN OVERHEAD COST F.xi'!C81+'TRADITIONAL OVERHEAD COST F.xi'!C81</f>
        <v>120000000</v>
      </c>
      <c r="D99" s="10">
        <f>'CHAIR OVERHEAD COST F.xi'!D81+'SLT OVERHEAD COST F.xi'!D81+'COUNCIL OVERHEAD COST F.xi'!D82+'PMD OVERHEAD COST F.xi'!D82+'AGRIC OVERHEAD COST F.xi'!D81+'FINANCE OVERHEAD COST F.xi'!D81+'WORKS OVERHEAD COST F.xi'!D81+'ESD OVERHEAD COST F.xi'!D81+'PHC OVERHEAD COST F.xi'!D81+'WATSAN OVERHEAD COST F.xi'!D81+'TRADITIONAL OVERHEAD COST F.xi'!D81</f>
        <v>26171521</v>
      </c>
      <c r="E99" s="10">
        <f>'CHAIR OVERHEAD COST F.xi'!E81+'SLT OVERHEAD COST F.xi'!E81+'COUNCIL OVERHEAD COST F.xi'!E82+'PMD OVERHEAD COST F.xi'!E82+'AGRIC OVERHEAD COST F.xi'!E81+'FINANCE OVERHEAD COST F.xi'!E81+'WORKS OVERHEAD COST F.xi'!E81+'ESD OVERHEAD COST F.xi'!E81+'PHC OVERHEAD COST F.xi'!E81+'WATSAN OVERHEAD COST F.xi'!E81+'TRADITIONAL OVERHEAD COST F.xi'!E81</f>
        <v>4000000</v>
      </c>
    </row>
    <row r="100" spans="1:5" x14ac:dyDescent="0.3">
      <c r="A100" s="6">
        <v>22021050</v>
      </c>
      <c r="B100" s="7" t="s">
        <v>545</v>
      </c>
      <c r="C100" s="10">
        <f>'CHAIR OVERHEAD COST F.xi'!C82+'SLT OVERHEAD COST F.xi'!C82+'COUNCIL OVERHEAD COST F.xi'!C83+'PMD OVERHEAD COST F.xi'!C83+'AGRIC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F.xi'!D83+'PMD OVERHEAD COST F.xi'!D83+'AGRIC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F.xi'!E83+'PMD OVERHEAD COST F.xi'!E83+'AGRIC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3">
      <c r="A101" s="6">
        <v>220210</v>
      </c>
      <c r="B101" s="7" t="s">
        <v>802</v>
      </c>
      <c r="C101" s="10">
        <f>'CHAIR OVERHEAD COST F.xi'!C82+'SLT OVERHEAD COST F.xi'!C82+'COUNCIL OVERHEAD COST F.xi'!C83+'PMD OVERHEAD COST F.xi'!C83+'AGRIC OVERHEAD COST F.xi'!C82+'FINANCE OVERHEAD COST F.xi'!C83+'WORKS OVERHEAD COST F.xi'!C82+'ESD OVERHEAD COST F.xi'!C82+'PHC OVERHEAD COST F.xi'!C82+'WATSAN OVERHEAD COST F.xi'!C82+'TRADITIONAL OVERHEAD COST F.xi'!C82</f>
        <v>800000000</v>
      </c>
      <c r="D101" s="10">
        <f>'CHAIR OVERHEAD COST F.xi'!D82+'SLT OVERHEAD COST F.xi'!D82+'COUNCIL OVERHEAD COST F.xi'!D83+'PMD OVERHEAD COST F.xi'!D83+'AGRIC OVERHEAD COST F.xi'!D82+'FINANCE OVERHEAD COST F.xi'!D83+'WORKS OVERHEAD COST F.xi'!D82+'ESD OVERHEAD COST F.xi'!D82+'PHC OVERHEAD COST F.xi'!D82+'WATSAN OVERHEAD COST F.xi'!D82+'TRADITIONAL OVERHEAD COST F.xi'!D82</f>
        <v>789000000</v>
      </c>
      <c r="E101" s="10">
        <f>'CHAIR OVERHEAD COST F.xi'!E82+'SLT OVERHEAD COST F.xi'!E82+'COUNCIL OVERHEAD COST F.xi'!E83+'PMD OVERHEAD COST F.xi'!E83+'AGRIC OVERHEAD COST F.xi'!E82+'FINANCE OVERHEAD COST F.xi'!E83+'WORKS OVERHEAD COST F.xi'!E82+'ESD OVERHEAD COST F.xi'!E82+'PHC OVERHEAD COST F.xi'!E82+'WATSAN OVERHEAD COST F.xi'!E82+'TRADITIONAL OVERHEAD COST F.xi'!E82</f>
        <v>300000000</v>
      </c>
    </row>
    <row r="102" spans="1:5" x14ac:dyDescent="0.3">
      <c r="A102" s="6">
        <v>22021052</v>
      </c>
      <c r="B102" s="7" t="s">
        <v>233</v>
      </c>
      <c r="C102" s="10">
        <f>'CHAIR OVERHEAD COST F.xi'!C83+'SLT OVERHEAD COST F.xi'!C83+'COUNCIL OVERHEAD COST F.xi'!C84+'PMD OVERHEAD COST F.xi'!C84+'AGRIC OVERHEAD COST F.xi'!C83+'FINANCE OVERHEAD COST F.xi'!C84+'WORKS OVERHEAD COST F.xi'!C83+'ESD OVERHEAD COST F.xi'!C83+'PHC OVERHEAD COST F.xi'!C83+'WATSAN OVERHEAD COST F.xi'!C83+'TRADITIONAL OVERHEAD COST F.xi'!C83</f>
        <v>5000000</v>
      </c>
      <c r="D102" s="10">
        <f>'CHAIR OVERHEAD COST F.xi'!D83+'SLT OVERHEAD COST F.xi'!D83+'COUNCIL OVERHEAD COST F.xi'!D84+'PMD OVERHEAD COST F.xi'!D84+'AGRIC OVERHEAD COST F.xi'!D83+'FINANCE OVERHEAD COST F.xi'!D84+'WORKS OVERHEAD COST F.xi'!D83+'ESD OVERHEAD COST F.xi'!D83+'PHC OVERHEAD COST F.xi'!D83+'WATSAN OVERHEAD COST F.xi'!D83+'TRADITIONAL OVERHEAD COST F.xi'!D83</f>
        <v>4500000</v>
      </c>
      <c r="E102" s="10">
        <f>'CHAIR OVERHEAD COST F.xi'!E83+'SLT OVERHEAD COST F.xi'!E83+'COUNCIL OVERHEAD COST F.xi'!E84+'PMD OVERHEAD COST F.xi'!E84+'AGRIC OVERHEAD COST F.xi'!E83+'FINANCE OVERHEAD COST F.xi'!E84+'WORKS OVERHEAD COST F.xi'!E83+'ESD OVERHEAD COST F.xi'!E83+'PHC OVERHEAD COST F.xi'!E83+'WATSAN OVERHEAD COST F.xi'!E83+'TRADITIONAL OVERHEAD COST F.xi'!E83</f>
        <v>6000000</v>
      </c>
    </row>
    <row r="103" spans="1:5" x14ac:dyDescent="0.3">
      <c r="A103" s="4">
        <v>2204</v>
      </c>
      <c r="B103" s="5" t="s">
        <v>234</v>
      </c>
      <c r="C103" s="11">
        <f>C104</f>
        <v>211911577</v>
      </c>
      <c r="D103" s="11">
        <f t="shared" ref="D103:E103" si="15">D104</f>
        <v>193715429</v>
      </c>
      <c r="E103" s="11">
        <f t="shared" si="15"/>
        <v>446644560</v>
      </c>
    </row>
    <row r="104" spans="1:5" x14ac:dyDescent="0.3">
      <c r="A104" s="4">
        <v>220401</v>
      </c>
      <c r="B104" s="5" t="s">
        <v>235</v>
      </c>
      <c r="C104" s="11">
        <f>SUM(C105:C106)</f>
        <v>211911577</v>
      </c>
      <c r="D104" s="11">
        <f t="shared" ref="D104:E104" si="16">SUM(D105:D106)</f>
        <v>193715429</v>
      </c>
      <c r="E104" s="11">
        <f t="shared" si="16"/>
        <v>446644560</v>
      </c>
    </row>
    <row r="105" spans="1:5" x14ac:dyDescent="0.3">
      <c r="A105" s="6">
        <v>22040105</v>
      </c>
      <c r="B105" s="7" t="s">
        <v>236</v>
      </c>
      <c r="C105" s="10">
        <f>'CHAIR OVERHEAD COST F.xi'!C86+'SLT OVERHEAD COST F.xi'!C86+'COUNCIL OVERHEAD COST F.xi'!C87+'PMD OVERHEAD COST F.xi'!C87+'AGRIC OVERHEAD COST F.xi'!C86+'FINANCE OVERHEAD COST F.xi'!C87+'WORKS OVERHEAD COST F.xi'!C86+'ESD OVERHEAD COST F.xi'!C86+'PHC OVERHEAD COST F.xi'!C86+'WATSAN OVERHEAD COST F.xi'!C86+'TRADITIONAL OVERHEAD COST F.xi'!C86</f>
        <v>173911577</v>
      </c>
      <c r="D105" s="10">
        <f>'CHAIR OVERHEAD COST F.xi'!D86+'SLT OVERHEAD COST F.xi'!D86+'COUNCIL OVERHEAD COST F.xi'!D87+'PMD OVERHEAD COST F.xi'!D87+'AGRIC OVERHEAD COST F.xi'!D86+'FINANCE OVERHEAD COST F.xi'!D87+'WORKS OVERHEAD COST F.xi'!D86+'ESD OVERHEAD COST F.xi'!D86+'PHC OVERHEAD COST F.xi'!D86+'WATSAN OVERHEAD COST F.xi'!D86+'TRADITIONAL OVERHEAD COST F.xi'!D86</f>
        <v>162065429</v>
      </c>
      <c r="E105" s="10">
        <f>'CHAIR OVERHEAD COST F.xi'!E86+'SLT OVERHEAD COST F.xi'!E86+'COUNCIL OVERHEAD COST F.xi'!E87+'PMD OVERHEAD COST F.xi'!E87+'AGRIC OVERHEAD COST F.xi'!E86+'FINANCE OVERHEAD COST F.xi'!E87+'WORKS OVERHEAD COST F.xi'!E86+'ESD OVERHEAD COST F.xi'!E86+'PHC OVERHEAD COST F.xi'!E86+'WATSAN OVERHEAD COST F.xi'!E86+'TRADITIONAL OVERHEAD COST F.xi'!E86</f>
        <v>406364360</v>
      </c>
    </row>
    <row r="106" spans="1:5" x14ac:dyDescent="0.3">
      <c r="A106" s="6">
        <v>22040109</v>
      </c>
      <c r="B106" s="7" t="s">
        <v>237</v>
      </c>
      <c r="C106" s="10">
        <f>'CHAIR OVERHEAD COST F.xi'!C87+'SLT OVERHEAD COST F.xi'!C87+'COUNCIL OVERHEAD COST F.xi'!C88+'PMD OVERHEAD COST F.xi'!C88+'AGRIC OVERHEAD COST F.xi'!C87+'WORKS OVERHEAD COST F.xi'!C87+'ESD OVERHEAD COST F.xi'!C87+'PHC OVERHEAD COST F.xi'!C87+'WATSAN OVERHEAD COST F.xi'!C87+'TRADITIONAL OVERHEAD COST F.xi'!C87+'FINANCE OVERHEAD COST F.xi'!C88</f>
        <v>38000000</v>
      </c>
      <c r="D106" s="10">
        <f>'CHAIR OVERHEAD COST F.xi'!D87+'SLT OVERHEAD COST F.xi'!D87+'COUNCIL OVERHEAD COST F.xi'!D88+'PMD OVERHEAD COST F.xi'!D88+'AGRIC OVERHEAD COST F.xi'!D87+'WORKS OVERHEAD COST F.xi'!D87+'ESD OVERHEAD COST F.xi'!D87+'PHC OVERHEAD COST F.xi'!D87+'WATSAN OVERHEAD COST F.xi'!D87+'TRADITIONAL OVERHEAD COST F.xi'!D87+'FINANCE OVERHEAD COST F.xi'!D88</f>
        <v>31650000</v>
      </c>
      <c r="E106" s="10">
        <f>'CHAIR OVERHEAD COST F.xi'!E87+'SLT OVERHEAD COST F.xi'!E87+'COUNCIL OVERHEAD COST F.xi'!E88+'PMD OVERHEAD COST F.xi'!E88+'AGRIC OVERHEAD COST F.xi'!E87+'WORKS OVERHEAD COST F.xi'!E87+'ESD OVERHEAD COST F.xi'!E87+'PHC OVERHEAD COST F.xi'!E87+'WATSAN OVERHEAD COST F.xi'!E87+'TRADITIONAL OVERHEAD COST F.xi'!E87+'FINANCE OVERHEAD COST F.xi'!E88</f>
        <v>40280200</v>
      </c>
    </row>
    <row r="107" spans="1:5" x14ac:dyDescent="0.3">
      <c r="A107" s="4">
        <v>2205</v>
      </c>
      <c r="B107" s="5" t="s">
        <v>546</v>
      </c>
      <c r="C107" s="12">
        <f>C108</f>
        <v>0</v>
      </c>
      <c r="D107" s="12">
        <f t="shared" ref="D107:E107" si="17">D108</f>
        <v>0</v>
      </c>
      <c r="E107" s="12">
        <f t="shared" si="17"/>
        <v>0</v>
      </c>
    </row>
    <row r="108" spans="1:5" x14ac:dyDescent="0.3">
      <c r="A108" s="4">
        <v>220501</v>
      </c>
      <c r="B108" s="5" t="s">
        <v>547</v>
      </c>
      <c r="C108" s="12">
        <f>SUM(C109:C111)</f>
        <v>0</v>
      </c>
      <c r="D108" s="12">
        <f t="shared" ref="D108:E108" si="18">SUM(D109:D111)</f>
        <v>0</v>
      </c>
      <c r="E108" s="12">
        <f t="shared" si="18"/>
        <v>0</v>
      </c>
    </row>
    <row r="109" spans="1:5" x14ac:dyDescent="0.3">
      <c r="A109" s="6">
        <v>22050105</v>
      </c>
      <c r="B109" s="7" t="s">
        <v>548</v>
      </c>
      <c r="C109" s="10">
        <f>'CHAIR OVERHEAD COST F.xi'!C90+'SLT OVERHEAD COST F.xi'!C90+'COUNCIL OVERHEAD COST F.xi'!C91+'PMD OVERHEAD COST F.xi'!C91+'AGRIC OVERHEAD COST F.xi'!C90+'FINANCE OVERHEAD COST F.xi'!C91+'WORKS OVERHEAD COST F.xi'!C90+'ESD OVERHEAD COST F.xi'!C90+'PHC OVERHEAD COST F.xi'!C90+'WATSAN OVERHEAD COST F.xi'!C90+'TRADITIONAL OVERHEAD COST F.xi'!C90</f>
        <v>0</v>
      </c>
      <c r="D109" s="10">
        <f>'CHAIR OVERHEAD COST F.xi'!D90+'SLT OVERHEAD COST F.xi'!D90+'COUNCIL OVERHEAD COST F.xi'!D91+'PMD OVERHEAD COST F.xi'!D91+'AGRIC OVERHEAD COST F.xi'!D90+'FINANCE OVERHEAD COST F.xi'!D91+'WORKS OVERHEAD COST F.xi'!D90+'ESD OVERHEAD COST F.xi'!D90+'PHC OVERHEAD COST F.xi'!D90+'WATSAN OVERHEAD COST F.xi'!D90+'TRADITIONAL OVERHEAD COST F.xi'!D90</f>
        <v>0</v>
      </c>
      <c r="E109" s="10">
        <f>'CHAIR OVERHEAD COST F.xi'!E90+'SLT OVERHEAD COST F.xi'!E90+'COUNCIL OVERHEAD COST F.xi'!E91+'PMD OVERHEAD COST F.xi'!E91+'AGRIC OVERHEAD COST F.xi'!E90+'FINANCE OVERHEAD COST F.xi'!E91+'WORKS OVERHEAD COST F.xi'!E90+'ESD OVERHEAD COST F.xi'!E90+'PHC OVERHEAD COST F.xi'!E90+'WATSAN OVERHEAD COST F.xi'!E90+'TRADITIONAL OVERHEAD COST F.xi'!E90</f>
        <v>0</v>
      </c>
    </row>
    <row r="110" spans="1:5" x14ac:dyDescent="0.3">
      <c r="A110" s="6">
        <v>22050108</v>
      </c>
      <c r="B110" s="7" t="s">
        <v>549</v>
      </c>
      <c r="C110" s="10">
        <f>'CHAIR OVERHEAD COST F.xi'!C91+'SLT OVERHEAD COST F.xi'!C91+'COUNCIL OVERHEAD COST F.xi'!C92+'PMD OVERHEAD COST F.xi'!C92+'AGRIC OVERHEAD COST F.xi'!C91+'FINANCE OVERHEAD COST F.xi'!C92+'WORKS OVERHEAD COST F.xi'!C91+'ESD OVERHEAD COST F.xi'!C91+'PHC OVERHEAD COST F.xi'!C91+'WATSAN OVERHEAD COST F.xi'!C91+'TRADITIONAL OVERHEAD COST F.xi'!C91</f>
        <v>0</v>
      </c>
      <c r="D110" s="10">
        <f>'CHAIR OVERHEAD COST F.xi'!D91+'SLT OVERHEAD COST F.xi'!D91+'COUNCIL OVERHEAD COST F.xi'!D92+'PMD OVERHEAD COST F.xi'!D92+'AGRIC OVERHEAD COST F.xi'!D91+'FINANCE OVERHEAD COST F.xi'!D92+'WORKS OVERHEAD COST F.xi'!D91+'ESD OVERHEAD COST F.xi'!D91+'PHC OVERHEAD COST F.xi'!D91+'WATSAN OVERHEAD COST F.xi'!D91+'TRADITIONAL OVERHEAD COST F.xi'!D91</f>
        <v>0</v>
      </c>
      <c r="E110" s="10">
        <f>'CHAIR OVERHEAD COST F.xi'!E91+'SLT OVERHEAD COST F.xi'!E91+'COUNCIL OVERHEAD COST F.xi'!E92+'PMD OVERHEAD COST F.xi'!E92+'AGRIC OVERHEAD COST F.xi'!E91+'FINANCE OVERHEAD COST F.xi'!E92+'WORKS OVERHEAD COST F.xi'!E91+'ESD OVERHEAD COST F.xi'!E91+'PHC OVERHEAD COST F.xi'!E91+'WATSAN OVERHEAD COST F.xi'!E91+'TRADITIONAL OVERHEAD COST F.xi'!E91</f>
        <v>0</v>
      </c>
    </row>
    <row r="111" spans="1:5" x14ac:dyDescent="0.3">
      <c r="A111" s="6">
        <v>22050110</v>
      </c>
      <c r="B111" s="7" t="s">
        <v>550</v>
      </c>
      <c r="C111" s="10">
        <f>'CHAIR OVERHEAD COST F.xi'!C92+'SLT OVERHEAD COST F.xi'!C92+'COUNCIL OVERHEAD COST F.xi'!C93+'PMD OVERHEAD COST F.xi'!C93+'AGRIC OVERHEAD COST F.xi'!C92+'FINANCE OVERHEAD COST F.xi'!C93+'WORKS OVERHEAD COST F.xi'!C92+'ESD OVERHEAD COST F.xi'!C92+'PHC OVERHEAD COST F.xi'!C92+'WATSAN OVERHEAD COST F.xi'!C92+'TRADITIONAL OVERHEAD COST F.xi'!C92</f>
        <v>0</v>
      </c>
      <c r="D111" s="10">
        <f>'CHAIR OVERHEAD COST F.xi'!D92+'SLT OVERHEAD COST F.xi'!D92+'COUNCIL OVERHEAD COST F.xi'!D93+'PMD OVERHEAD COST F.xi'!D93+'AGRIC OVERHEAD COST F.xi'!D92+'FINANCE OVERHEAD COST F.xi'!D93+'WORKS OVERHEAD COST F.xi'!D92+'ESD OVERHEAD COST F.xi'!D92+'PHC OVERHEAD COST F.xi'!D92+'WATSAN OVERHEAD COST F.xi'!D92+'TRADITIONAL OVERHEAD COST F.xi'!D92</f>
        <v>0</v>
      </c>
      <c r="E111" s="10">
        <f>'CHAIR OVERHEAD COST F.xi'!E92+'SLT OVERHEAD COST F.xi'!E92+'COUNCIL OVERHEAD COST F.xi'!E93+'PMD OVERHEAD COST F.xi'!E93+'AGRIC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3">
      <c r="A112" s="4">
        <v>2206</v>
      </c>
      <c r="B112" s="5" t="s">
        <v>538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3">
      <c r="A113" s="4">
        <v>220603</v>
      </c>
      <c r="B113" s="5" t="s">
        <v>551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3">
      <c r="A114" s="6">
        <v>22060301</v>
      </c>
      <c r="B114" s="7" t="s">
        <v>552</v>
      </c>
      <c r="C114" s="10">
        <f>'CHAIR OVERHEAD COST F.xi'!C95+'SLT OVERHEAD COST F.xi'!C95+'COUNCIL OVERHEAD COST F.xi'!C96+'PMD OVERHEAD COST F.xi'!C96+'AGRIC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F.xi'!D96+'PMD OVERHEAD COST F.xi'!D96+'AGRIC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F.xi'!E96+'PMD OVERHEAD COST F.xi'!E96+'AGRIC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3">
      <c r="A115" s="4">
        <v>220604</v>
      </c>
      <c r="B115" s="5" t="s">
        <v>553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3">
      <c r="A116" s="6">
        <v>22060401</v>
      </c>
      <c r="B116" s="7" t="s">
        <v>554</v>
      </c>
      <c r="C116" s="10">
        <f>'CHAIR OVERHEAD COST F.xi'!C97+'SLT OVERHEAD COST F.xi'!C97+'COUNCIL OVERHEAD COST F.xi'!C98+'PMD OVERHEAD COST F.xi'!C98+'AGRIC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F.xi'!D98+'PMD OVERHEAD COST F.xi'!D98+'AGRIC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F.xi'!E98+'PMD OVERHEAD COST F.xi'!E98+'AGRIC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3">
      <c r="A117" s="6"/>
      <c r="B117" s="7"/>
      <c r="C117" s="10"/>
      <c r="D117" s="10"/>
      <c r="E117" s="10"/>
    </row>
    <row r="118" spans="1:5" x14ac:dyDescent="0.3">
      <c r="A118" s="4">
        <v>3</v>
      </c>
      <c r="B118" s="5" t="s">
        <v>238</v>
      </c>
      <c r="C118" s="11">
        <f>C119+C161+C171</f>
        <v>1683976525</v>
      </c>
      <c r="D118" s="11">
        <f t="shared" ref="D118:E118" si="22">D119+D161+D171</f>
        <v>823769234.42000008</v>
      </c>
      <c r="E118" s="11">
        <f t="shared" si="22"/>
        <v>3443665583</v>
      </c>
    </row>
    <row r="119" spans="1:5" x14ac:dyDescent="0.3">
      <c r="A119" s="4">
        <v>32</v>
      </c>
      <c r="B119" s="5" t="s">
        <v>239</v>
      </c>
      <c r="C119" s="11">
        <f>C120</f>
        <v>1680976525</v>
      </c>
      <c r="D119" s="11">
        <f t="shared" ref="D119:E119" si="23">D120</f>
        <v>820819234.42000008</v>
      </c>
      <c r="E119" s="11">
        <f t="shared" si="23"/>
        <v>3438665583</v>
      </c>
    </row>
    <row r="120" spans="1:5" ht="30" x14ac:dyDescent="0.3">
      <c r="A120" s="4">
        <v>3201</v>
      </c>
      <c r="B120" s="5" t="s">
        <v>240</v>
      </c>
      <c r="C120" s="11">
        <f>C121+C125+C138+C141+C143+C147+C151+C156</f>
        <v>1680976525</v>
      </c>
      <c r="D120" s="11">
        <f t="shared" ref="D120:E120" si="24">D121+D125+D138+D141+D143+D147+D151+D156</f>
        <v>820819234.42000008</v>
      </c>
      <c r="E120" s="11">
        <f t="shared" si="24"/>
        <v>3438665583</v>
      </c>
    </row>
    <row r="121" spans="1:5" x14ac:dyDescent="0.3">
      <c r="A121" s="4">
        <v>320101</v>
      </c>
      <c r="B121" s="5" t="s">
        <v>241</v>
      </c>
      <c r="C121" s="11">
        <f>'SUMMARY OF CAPITAL EXP F.viii'!C5</f>
        <v>812500000</v>
      </c>
      <c r="D121" s="11">
        <f>'SUMMARY OF CAPITAL EXP F.viii'!D5</f>
        <v>331108027</v>
      </c>
      <c r="E121" s="11">
        <f>'SUMMARY OF CAPITAL EXP F.viii'!E5</f>
        <v>909714921</v>
      </c>
    </row>
    <row r="122" spans="1:5" hidden="1" x14ac:dyDescent="0.3">
      <c r="A122" s="6">
        <v>32010101</v>
      </c>
      <c r="B122" s="7" t="s">
        <v>242</v>
      </c>
      <c r="C122" s="10"/>
      <c r="D122" s="10"/>
      <c r="E122" s="10"/>
    </row>
    <row r="123" spans="1:5" hidden="1" x14ac:dyDescent="0.3">
      <c r="A123" s="6">
        <v>32010102</v>
      </c>
      <c r="B123" s="7" t="s">
        <v>243</v>
      </c>
      <c r="C123" s="10"/>
      <c r="D123" s="10"/>
      <c r="E123" s="10"/>
    </row>
    <row r="124" spans="1:5" hidden="1" x14ac:dyDescent="0.3">
      <c r="A124" s="6">
        <v>32010104</v>
      </c>
      <c r="B124" s="7" t="s">
        <v>244</v>
      </c>
      <c r="C124" s="10"/>
      <c r="D124" s="10"/>
      <c r="E124" s="10"/>
    </row>
    <row r="125" spans="1:5" x14ac:dyDescent="0.3">
      <c r="A125" s="4">
        <v>320102</v>
      </c>
      <c r="B125" s="5" t="s">
        <v>245</v>
      </c>
      <c r="C125" s="11">
        <f>'SUMMARY OF CAPITAL EXP F.viii'!C6</f>
        <v>446476525</v>
      </c>
      <c r="D125" s="11">
        <f>'SUMMARY OF CAPITAL EXP F.viii'!D6</f>
        <v>274872421.42000002</v>
      </c>
      <c r="E125" s="11">
        <f>'SUMMARY OF CAPITAL EXP F.viii'!E6</f>
        <v>1867450662</v>
      </c>
    </row>
    <row r="126" spans="1:5" hidden="1" x14ac:dyDescent="0.3">
      <c r="A126" s="6">
        <v>32010202</v>
      </c>
      <c r="B126" s="7" t="s">
        <v>246</v>
      </c>
      <c r="C126" s="10"/>
      <c r="D126" s="10"/>
      <c r="E126" s="10"/>
    </row>
    <row r="127" spans="1:5" hidden="1" x14ac:dyDescent="0.3">
      <c r="A127" s="6">
        <v>32010205</v>
      </c>
      <c r="B127" s="7" t="s">
        <v>247</v>
      </c>
      <c r="C127" s="10"/>
      <c r="D127" s="10"/>
      <c r="E127" s="10"/>
    </row>
    <row r="128" spans="1:5" hidden="1" x14ac:dyDescent="0.3">
      <c r="A128" s="6">
        <v>32010206</v>
      </c>
      <c r="B128" s="7" t="s">
        <v>248</v>
      </c>
      <c r="C128" s="10"/>
      <c r="D128" s="10"/>
      <c r="E128" s="10"/>
    </row>
    <row r="129" spans="1:5" hidden="1" x14ac:dyDescent="0.3">
      <c r="A129" s="6">
        <v>32010207</v>
      </c>
      <c r="B129" s="7" t="s">
        <v>249</v>
      </c>
      <c r="C129" s="10"/>
      <c r="D129" s="10"/>
      <c r="E129" s="10"/>
    </row>
    <row r="130" spans="1:5" hidden="1" x14ac:dyDescent="0.3">
      <c r="A130" s="6">
        <v>32010208</v>
      </c>
      <c r="B130" s="7" t="s">
        <v>250</v>
      </c>
      <c r="C130" s="10"/>
      <c r="D130" s="10"/>
      <c r="E130" s="10"/>
    </row>
    <row r="131" spans="1:5" hidden="1" x14ac:dyDescent="0.3">
      <c r="A131" s="6">
        <v>32010209</v>
      </c>
      <c r="B131" s="7" t="s">
        <v>251</v>
      </c>
      <c r="C131" s="10"/>
      <c r="D131" s="10"/>
      <c r="E131" s="10"/>
    </row>
    <row r="132" spans="1:5" hidden="1" x14ac:dyDescent="0.3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3">
      <c r="A133" s="6">
        <v>32010211</v>
      </c>
      <c r="B133" s="7" t="s">
        <v>253</v>
      </c>
      <c r="C133" s="10"/>
      <c r="D133" s="10"/>
      <c r="E133" s="10"/>
    </row>
    <row r="134" spans="1:5" hidden="1" x14ac:dyDescent="0.3">
      <c r="A134" s="6">
        <v>32010212</v>
      </c>
      <c r="B134" s="7" t="s">
        <v>254</v>
      </c>
      <c r="C134" s="10"/>
      <c r="D134" s="10"/>
      <c r="E134" s="10"/>
    </row>
    <row r="135" spans="1:5" hidden="1" x14ac:dyDescent="0.3">
      <c r="A135" s="6">
        <v>32010213</v>
      </c>
      <c r="B135" s="7" t="s">
        <v>255</v>
      </c>
      <c r="C135" s="10"/>
      <c r="D135" s="10"/>
      <c r="E135" s="10"/>
    </row>
    <row r="136" spans="1:5" hidden="1" x14ac:dyDescent="0.3">
      <c r="A136" s="6">
        <v>32010214</v>
      </c>
      <c r="B136" s="7" t="s">
        <v>256</v>
      </c>
      <c r="C136" s="10"/>
      <c r="D136" s="10"/>
      <c r="E136" s="10"/>
    </row>
    <row r="137" spans="1:5" hidden="1" x14ac:dyDescent="0.3">
      <c r="A137" s="6">
        <v>32010215</v>
      </c>
      <c r="B137" s="7" t="s">
        <v>257</v>
      </c>
      <c r="C137" s="10"/>
      <c r="D137" s="10"/>
      <c r="E137" s="10"/>
    </row>
    <row r="138" spans="1:5" x14ac:dyDescent="0.3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11000000</v>
      </c>
    </row>
    <row r="139" spans="1:5" hidden="1" x14ac:dyDescent="0.3">
      <c r="A139" s="6">
        <v>32010304</v>
      </c>
      <c r="B139" s="7" t="s">
        <v>259</v>
      </c>
      <c r="C139" s="10"/>
      <c r="D139" s="10"/>
      <c r="E139" s="10"/>
    </row>
    <row r="140" spans="1:5" hidden="1" x14ac:dyDescent="0.3">
      <c r="A140" s="6">
        <v>32010305</v>
      </c>
      <c r="B140" s="7" t="s">
        <v>260</v>
      </c>
      <c r="C140" s="10"/>
      <c r="D140" s="10"/>
      <c r="E140" s="10"/>
    </row>
    <row r="141" spans="1:5" x14ac:dyDescent="0.3">
      <c r="A141" s="4">
        <v>320104</v>
      </c>
      <c r="B141" s="5" t="s">
        <v>261</v>
      </c>
      <c r="C141" s="11">
        <f>'SUMMARY OF CAPITAL EXP F.viii'!C8</f>
        <v>300000000</v>
      </c>
      <c r="D141" s="11">
        <f>'SUMMARY OF CAPITAL EXP F.viii'!D8</f>
        <v>163565000</v>
      </c>
      <c r="E141" s="11">
        <f>'SUMMARY OF CAPITAL EXP F.viii'!E8</f>
        <v>265000000</v>
      </c>
    </row>
    <row r="142" spans="1:5" hidden="1" x14ac:dyDescent="0.3">
      <c r="A142" s="6">
        <v>32010405</v>
      </c>
      <c r="B142" s="7" t="s">
        <v>262</v>
      </c>
      <c r="C142" s="10"/>
      <c r="D142" s="10"/>
      <c r="E142" s="10"/>
    </row>
    <row r="143" spans="1:5" x14ac:dyDescent="0.3">
      <c r="A143" s="4">
        <v>320105</v>
      </c>
      <c r="B143" s="5" t="s">
        <v>263</v>
      </c>
      <c r="C143" s="11">
        <f>'SUMMARY OF CAPITAL EXP F.viii'!C9</f>
        <v>67000000</v>
      </c>
      <c r="D143" s="11">
        <f>'SUMMARY OF CAPITAL EXP F.viii'!D9</f>
        <v>23714417</v>
      </c>
      <c r="E143" s="11">
        <f>'SUMMARY OF CAPITAL EXP F.viii'!E9</f>
        <v>35500000</v>
      </c>
    </row>
    <row r="144" spans="1:5" hidden="1" x14ac:dyDescent="0.3">
      <c r="A144" s="6">
        <v>32010501</v>
      </c>
      <c r="B144" s="7" t="s">
        <v>264</v>
      </c>
      <c r="C144" s="10"/>
      <c r="D144" s="10"/>
      <c r="E144" s="10"/>
    </row>
    <row r="145" spans="1:5" hidden="1" x14ac:dyDescent="0.3">
      <c r="A145" s="6">
        <v>32010502</v>
      </c>
      <c r="B145" s="7" t="s">
        <v>265</v>
      </c>
      <c r="C145" s="10"/>
      <c r="D145" s="10"/>
      <c r="E145" s="10"/>
    </row>
    <row r="146" spans="1:5" hidden="1" x14ac:dyDescent="0.3">
      <c r="A146" s="6">
        <v>32010555</v>
      </c>
      <c r="B146" s="7" t="s">
        <v>266</v>
      </c>
      <c r="C146" s="10"/>
      <c r="D146" s="10"/>
      <c r="E146" s="10"/>
    </row>
    <row r="147" spans="1:5" x14ac:dyDescent="0.3">
      <c r="A147" s="4">
        <v>320106</v>
      </c>
      <c r="B147" s="5" t="s">
        <v>267</v>
      </c>
      <c r="C147" s="11">
        <f>'SUMMARY OF CAPITAL EXP F.viii'!C10</f>
        <v>15000000</v>
      </c>
      <c r="D147" s="11">
        <f>'SUMMARY OF CAPITAL EXP F.viii'!D10</f>
        <v>14947201</v>
      </c>
      <c r="E147" s="11">
        <f>'SUMMARY OF CAPITAL EXP F.viii'!E10</f>
        <v>15000000</v>
      </c>
    </row>
    <row r="148" spans="1:5" hidden="1" x14ac:dyDescent="0.3">
      <c r="A148" s="6">
        <v>32010601</v>
      </c>
      <c r="B148" s="7" t="s">
        <v>268</v>
      </c>
      <c r="C148" s="10"/>
      <c r="D148" s="10"/>
      <c r="E148" s="10"/>
    </row>
    <row r="149" spans="1:5" hidden="1" x14ac:dyDescent="0.3">
      <c r="A149" s="6">
        <v>32010602</v>
      </c>
      <c r="B149" s="7" t="s">
        <v>269</v>
      </c>
      <c r="C149" s="10"/>
      <c r="D149" s="10"/>
      <c r="E149" s="10"/>
    </row>
    <row r="150" spans="1:5" hidden="1" x14ac:dyDescent="0.3">
      <c r="A150" s="6">
        <v>32010603</v>
      </c>
      <c r="B150" s="7" t="s">
        <v>270</v>
      </c>
      <c r="C150" s="10"/>
      <c r="D150" s="10"/>
      <c r="E150" s="10"/>
    </row>
    <row r="151" spans="1:5" x14ac:dyDescent="0.3">
      <c r="A151" s="4">
        <v>320109</v>
      </c>
      <c r="B151" s="5" t="s">
        <v>271</v>
      </c>
      <c r="C151" s="11">
        <f>'SUMMARY OF CAPITAL EXP F.viii'!C11</f>
        <v>24000000</v>
      </c>
      <c r="D151" s="11">
        <f>'SUMMARY OF CAPITAL EXP F.viii'!D11</f>
        <v>12612168</v>
      </c>
      <c r="E151" s="11">
        <f>'SUMMARY OF CAPITAL EXP F.viii'!E11</f>
        <v>30000000</v>
      </c>
    </row>
    <row r="152" spans="1:5" hidden="1" x14ac:dyDescent="0.3">
      <c r="A152" s="6">
        <v>32010903</v>
      </c>
      <c r="B152" s="7" t="s">
        <v>272</v>
      </c>
      <c r="C152" s="10"/>
      <c r="D152" s="10"/>
      <c r="E152" s="10"/>
    </row>
    <row r="153" spans="1:5" hidden="1" x14ac:dyDescent="0.3">
      <c r="A153" s="6">
        <v>32010904</v>
      </c>
      <c r="B153" s="7" t="s">
        <v>273</v>
      </c>
      <c r="C153" s="10"/>
      <c r="D153" s="10"/>
      <c r="E153" s="10"/>
    </row>
    <row r="154" spans="1:5" hidden="1" x14ac:dyDescent="0.3">
      <c r="A154" s="6">
        <v>32010935</v>
      </c>
      <c r="B154" s="7" t="s">
        <v>274</v>
      </c>
      <c r="C154" s="10"/>
      <c r="D154" s="10"/>
      <c r="E154" s="10"/>
    </row>
    <row r="155" spans="1:5" hidden="1" x14ac:dyDescent="0.3">
      <c r="A155" s="6">
        <v>32010936</v>
      </c>
      <c r="B155" s="7" t="s">
        <v>275</v>
      </c>
      <c r="C155" s="10"/>
      <c r="D155" s="10"/>
      <c r="E155" s="10"/>
    </row>
    <row r="156" spans="1:5" x14ac:dyDescent="0.3">
      <c r="A156" s="4">
        <v>3202</v>
      </c>
      <c r="B156" s="5" t="s">
        <v>276</v>
      </c>
      <c r="C156" s="11">
        <f>C157</f>
        <v>16000000</v>
      </c>
      <c r="D156" s="11">
        <f t="shared" ref="D156:E156" si="25">D157</f>
        <v>0</v>
      </c>
      <c r="E156" s="11">
        <f t="shared" si="25"/>
        <v>305000000</v>
      </c>
    </row>
    <row r="157" spans="1:5" x14ac:dyDescent="0.3">
      <c r="A157" s="4">
        <v>320201</v>
      </c>
      <c r="B157" s="5" t="s">
        <v>277</v>
      </c>
      <c r="C157" s="11">
        <f>'SUMMARY OF CAPITAL EXP F.viii'!C12</f>
        <v>16000000</v>
      </c>
      <c r="D157" s="11">
        <f>'SUMMARY OF CAPITAL EXP F.viii'!D12</f>
        <v>0</v>
      </c>
      <c r="E157" s="11">
        <f>'SUMMARY OF CAPITAL EXP F.viii'!E12</f>
        <v>305000000</v>
      </c>
    </row>
    <row r="158" spans="1:5" ht="30" hidden="1" x14ac:dyDescent="0.3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3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3">
      <c r="A160" s="6">
        <v>32020104</v>
      </c>
      <c r="B160" s="7" t="s">
        <v>280</v>
      </c>
      <c r="C160" s="10"/>
      <c r="D160" s="10"/>
      <c r="E160" s="10"/>
    </row>
    <row r="161" spans="1:5" x14ac:dyDescent="0.3">
      <c r="A161" s="4">
        <v>3203</v>
      </c>
      <c r="B161" s="5" t="s">
        <v>281</v>
      </c>
      <c r="C161" s="11">
        <f>C162</f>
        <v>3000000</v>
      </c>
      <c r="D161" s="11">
        <f t="shared" ref="D161:E161" si="26">D162</f>
        <v>2950000</v>
      </c>
      <c r="E161" s="11">
        <f t="shared" si="26"/>
        <v>5000000</v>
      </c>
    </row>
    <row r="162" spans="1:5" x14ac:dyDescent="0.3">
      <c r="A162" s="4">
        <v>320301</v>
      </c>
      <c r="B162" s="5" t="s">
        <v>281</v>
      </c>
      <c r="C162" s="11">
        <f>'SUMMARY OF CAPITAL EXP F.viii'!C13</f>
        <v>3000000</v>
      </c>
      <c r="D162" s="11">
        <f>'SUMMARY OF CAPITAL EXP F.viii'!D13</f>
        <v>2950000</v>
      </c>
      <c r="E162" s="11">
        <f>'SUMMARY OF CAPITAL EXP F.viii'!E13</f>
        <v>5000000</v>
      </c>
    </row>
    <row r="163" spans="1:5" hidden="1" x14ac:dyDescent="0.3">
      <c r="A163" s="6">
        <v>32030101</v>
      </c>
      <c r="B163" s="7" t="s">
        <v>282</v>
      </c>
      <c r="C163" s="10"/>
      <c r="D163" s="10"/>
      <c r="E163" s="10"/>
    </row>
    <row r="164" spans="1:5" hidden="1" x14ac:dyDescent="0.3">
      <c r="A164" s="6">
        <v>32030102</v>
      </c>
      <c r="B164" s="7" t="s">
        <v>283</v>
      </c>
      <c r="C164" s="10"/>
      <c r="D164" s="10"/>
      <c r="E164" s="10"/>
    </row>
    <row r="165" spans="1:5" hidden="1" x14ac:dyDescent="0.3">
      <c r="A165" s="6">
        <v>32030104</v>
      </c>
      <c r="B165" s="7" t="s">
        <v>284</v>
      </c>
      <c r="C165" s="10"/>
      <c r="D165" s="10"/>
      <c r="E165" s="10"/>
    </row>
    <row r="166" spans="1:5" hidden="1" x14ac:dyDescent="0.3">
      <c r="A166" s="6">
        <v>32030105</v>
      </c>
      <c r="B166" s="7" t="s">
        <v>285</v>
      </c>
      <c r="C166" s="10"/>
      <c r="D166" s="10"/>
      <c r="E166" s="10"/>
    </row>
    <row r="167" spans="1:5" hidden="1" x14ac:dyDescent="0.3">
      <c r="A167" s="6">
        <v>32030109</v>
      </c>
      <c r="B167" s="7" t="s">
        <v>286</v>
      </c>
      <c r="C167" s="10"/>
      <c r="D167" s="10"/>
      <c r="E167" s="10"/>
    </row>
    <row r="168" spans="1:5" hidden="1" x14ac:dyDescent="0.3">
      <c r="A168" s="6">
        <v>32030110</v>
      </c>
      <c r="B168" s="7" t="s">
        <v>287</v>
      </c>
      <c r="C168" s="10"/>
      <c r="D168" s="10"/>
      <c r="E168" s="10"/>
    </row>
    <row r="169" spans="1:5" hidden="1" x14ac:dyDescent="0.3">
      <c r="A169" s="6">
        <v>32030150</v>
      </c>
      <c r="B169" s="7" t="s">
        <v>288</v>
      </c>
      <c r="C169" s="10"/>
      <c r="D169" s="10"/>
      <c r="E169" s="10"/>
    </row>
    <row r="170" spans="1:5" hidden="1" x14ac:dyDescent="0.3">
      <c r="A170" s="6">
        <v>32030151</v>
      </c>
      <c r="B170" s="7" t="s">
        <v>289</v>
      </c>
      <c r="C170" s="10"/>
      <c r="D170" s="10"/>
      <c r="E170" s="10"/>
    </row>
    <row r="171" spans="1:5" x14ac:dyDescent="0.3">
      <c r="A171" s="4">
        <v>32011000</v>
      </c>
      <c r="B171" s="5" t="s">
        <v>555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3">
      <c r="A172" s="5"/>
      <c r="B172" s="5"/>
      <c r="C172" s="10"/>
      <c r="D172" s="10"/>
      <c r="E172" s="10"/>
    </row>
    <row r="173" spans="1:5" hidden="1" x14ac:dyDescent="0.3">
      <c r="A173" s="5"/>
      <c r="B173" s="5"/>
      <c r="C173" s="10"/>
      <c r="D173" s="10"/>
      <c r="E173" s="10"/>
    </row>
    <row r="174" spans="1:5" hidden="1" x14ac:dyDescent="0.3"/>
    <row r="175" spans="1:5" hidden="1" x14ac:dyDescent="0.3"/>
    <row r="176" spans="1:5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lsYIq9uwr62fI5mNNNgZ2aS/TBkiP6KMDjZY21cpe6ve/LcnWc/p72hcX+HP5SUASt5FW7srY3PpxtWPm3cBQg==" saltValue="lTz9em/AEhVbZ7uwXiRVK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63" orientation="landscape" r:id="rId1"/>
  <rowBreaks count="2" manualBreakCount="2">
    <brk id="4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topLeftCell="A7" zoomScale="90" zoomScaleNormal="100" zoomScaleSheetLayoutView="90" workbookViewId="0">
      <selection sqref="A1:G1"/>
    </sheetView>
  </sheetViews>
  <sheetFormatPr defaultColWidth="8.81640625" defaultRowHeight="15" x14ac:dyDescent="0.3"/>
  <cols>
    <col min="1" max="1" width="17.81640625" style="1" customWidth="1"/>
    <col min="2" max="2" width="29.1796875" style="1" customWidth="1"/>
    <col min="3" max="5" width="29.81640625" style="1" bestFit="1" customWidth="1"/>
    <col min="6" max="6" width="28" style="1" bestFit="1" customWidth="1"/>
    <col min="7" max="7" width="29.81640625" style="1" bestFit="1" customWidth="1"/>
    <col min="8" max="16384" width="8.81640625" style="1"/>
  </cols>
  <sheetData>
    <row r="1" spans="1:7" x14ac:dyDescent="0.3">
      <c r="A1" s="145" t="s">
        <v>480</v>
      </c>
      <c r="B1" s="145"/>
      <c r="C1" s="145"/>
      <c r="D1" s="145"/>
      <c r="E1" s="145"/>
      <c r="F1" s="145"/>
      <c r="G1" s="145"/>
    </row>
    <row r="2" spans="1:7" x14ac:dyDescent="0.3">
      <c r="A2" s="146" t="s">
        <v>807</v>
      </c>
      <c r="B2" s="146"/>
      <c r="C2" s="146"/>
      <c r="D2" s="146"/>
      <c r="E2" s="146"/>
      <c r="F2" s="146"/>
      <c r="G2" s="146"/>
    </row>
    <row r="3" spans="1:7" x14ac:dyDescent="0.3">
      <c r="A3" s="49"/>
      <c r="B3" s="49"/>
      <c r="C3" s="49"/>
      <c r="D3" s="49"/>
      <c r="E3" s="49"/>
      <c r="F3" s="49"/>
      <c r="G3" s="49"/>
    </row>
    <row r="4" spans="1:7" ht="52.5" x14ac:dyDescent="0.3">
      <c r="A4" s="54" t="s">
        <v>467</v>
      </c>
      <c r="B4" s="54" t="s">
        <v>468</v>
      </c>
      <c r="C4" s="55" t="s">
        <v>475</v>
      </c>
      <c r="D4" s="55" t="s">
        <v>476</v>
      </c>
      <c r="E4" s="55" t="s">
        <v>477</v>
      </c>
      <c r="F4" s="55" t="s">
        <v>478</v>
      </c>
      <c r="G4" s="55" t="s">
        <v>479</v>
      </c>
    </row>
    <row r="5" spans="1:7" ht="17.5" x14ac:dyDescent="0.3">
      <c r="A5" s="26" t="s">
        <v>532</v>
      </c>
      <c r="B5" s="17" t="s">
        <v>469</v>
      </c>
      <c r="C5" s="33">
        <f>'CHAIR PERSONNEL COST F.x'!E7+'SLT PERSONNEL COST F.x'!E7+'COUNCIL PERSONNEL COST F.x'!E7+'PMD PERSONNEL COST F.x'!E7</f>
        <v>280648346</v>
      </c>
      <c r="D5" s="33">
        <f>'CHAIR OVERHEAD COST F.xi'!E7+'SLT OVERHEAD COST F.xi'!E7+'COUNCIL OVERHEAD COST F.xi'!E7+'PMD OVERHEAD COST F.xi'!E7</f>
        <v>662500000</v>
      </c>
      <c r="E5" s="33">
        <f>C5+D5</f>
        <v>943148346</v>
      </c>
      <c r="F5" s="33">
        <f>'PMD CAPITAL EXP F.xii'!F6</f>
        <v>455000000</v>
      </c>
      <c r="G5" s="33">
        <f>E5+F5</f>
        <v>1398148346</v>
      </c>
    </row>
    <row r="6" spans="1:7" ht="17.5" x14ac:dyDescent="0.3">
      <c r="A6" s="26" t="s">
        <v>533</v>
      </c>
      <c r="B6" s="17" t="s">
        <v>470</v>
      </c>
      <c r="C6" s="34">
        <f>'AGRIC PERSONNEL COST F.x'!E7+'FINANCE PERSONNEL COST F.x'!E7+'WORKS PERSONNEL COST F.x'!E7</f>
        <v>959760015</v>
      </c>
      <c r="D6" s="34">
        <f>'AGRIC OVERHEAD COST F.xi'!E7+'FINANCE OVERHEAD COST F.xi'!E7+'WORKS OVERHEAD COST F.xi'!E7</f>
        <v>947445360</v>
      </c>
      <c r="E6" s="34">
        <f t="shared" ref="E6:E9" si="0">C6+D6</f>
        <v>1907205375</v>
      </c>
      <c r="F6" s="34">
        <f>'AGRIC CAPITAL EXP F.xii'!F6+'FINANCE CAPITAL EXP F.xii'!F6+'WORKS CAPITAL EXP F.xii'!F6</f>
        <v>2368450662</v>
      </c>
      <c r="G6" s="33">
        <f t="shared" ref="G6:G9" si="1">E6+F6</f>
        <v>4275656037</v>
      </c>
    </row>
    <row r="7" spans="1:7" ht="17.5" x14ac:dyDescent="0.3">
      <c r="A7" s="26" t="s">
        <v>534</v>
      </c>
      <c r="B7" s="17" t="s">
        <v>471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5" x14ac:dyDescent="0.3">
      <c r="A8" s="26" t="s">
        <v>535</v>
      </c>
      <c r="B8" s="17" t="s">
        <v>472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5" x14ac:dyDescent="0.3">
      <c r="A9" s="26" t="s">
        <v>536</v>
      </c>
      <c r="B9" s="17" t="s">
        <v>473</v>
      </c>
      <c r="C9" s="34">
        <f>'ESD PERSONNEL COST F.x'!E7+'PHC PERSONNEL COST F.x'!E7+'WATSAN PERSONNEL COST F.x'!E7+'TRADITIONAL PERSONNEL COST F.x'!E7</f>
        <v>1949529619</v>
      </c>
      <c r="D9" s="34">
        <f>'ESD OVERHEAD COST F.xi'!E7+'PHC OVERHEAD COST F.xi'!E7+'WATSAN OVERHEAD COST F.xi'!E7+'TRADITIONAL OVERHEAD COST F.xi'!E7</f>
        <v>398780200</v>
      </c>
      <c r="E9" s="34">
        <f t="shared" si="0"/>
        <v>2348309819</v>
      </c>
      <c r="F9" s="34">
        <f>'ESD CAPITAL EXP F.xii'!F6+'PHC CAPITAL EXP F.xii'!F6+'WATSAN CAPITAL EXP F.xii'!F6</f>
        <v>620214921</v>
      </c>
      <c r="G9" s="33">
        <f t="shared" si="1"/>
        <v>2968524740</v>
      </c>
    </row>
    <row r="10" spans="1:7" ht="17.5" x14ac:dyDescent="0.3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5" x14ac:dyDescent="0.3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5" x14ac:dyDescent="0.3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5" x14ac:dyDescent="0.3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5" x14ac:dyDescent="0.3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5" x14ac:dyDescent="0.3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5" x14ac:dyDescent="0.3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5" x14ac:dyDescent="0.3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5" x14ac:dyDescent="0.3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5" x14ac:dyDescent="0.3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5" x14ac:dyDescent="0.3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5" x14ac:dyDescent="0.3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5" x14ac:dyDescent="0.3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5" x14ac:dyDescent="0.3">
      <c r="A23" s="19" t="s">
        <v>341</v>
      </c>
      <c r="B23" s="18" t="s">
        <v>474</v>
      </c>
      <c r="C23" s="34">
        <f>SUM(C5:C22)</f>
        <v>3189937980</v>
      </c>
      <c r="D23" s="34">
        <f t="shared" ref="D23:G23" si="2">SUM(D5:D22)</f>
        <v>2008725560</v>
      </c>
      <c r="E23" s="34">
        <f t="shared" si="2"/>
        <v>5198663540</v>
      </c>
      <c r="F23" s="34">
        <f t="shared" si="2"/>
        <v>3443665583</v>
      </c>
      <c r="G23" s="34">
        <f t="shared" si="2"/>
        <v>8642329123</v>
      </c>
    </row>
    <row r="24" spans="1:7" hidden="1" x14ac:dyDescent="0.3"/>
    <row r="25" spans="1:7" hidden="1" x14ac:dyDescent="0.3"/>
    <row r="26" spans="1:7" hidden="1" x14ac:dyDescent="0.3"/>
    <row r="27" spans="1:7" hidden="1" x14ac:dyDescent="0.3"/>
    <row r="28" spans="1:7" hidden="1" x14ac:dyDescent="0.3"/>
    <row r="29" spans="1:7" hidden="1" x14ac:dyDescent="0.3"/>
    <row r="30" spans="1:7" hidden="1" x14ac:dyDescent="0.3"/>
    <row r="31" spans="1:7" hidden="1" x14ac:dyDescent="0.3"/>
    <row r="32" spans="1:7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1PGJFkXCqP425QWw/cXF7DCBxr5g8K9A4qrAaH4/f50JoF3Zt9Wty2H7jNBx4aEEaMJEk6q3aGBFV38O+VsMtw==" saltValue="nkjUEk40N8qv0QUntZ9VaQ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topLeftCell="A5" zoomScale="90" zoomScaleNormal="100" zoomScaleSheetLayoutView="90" workbookViewId="0">
      <selection sqref="A1:E1"/>
    </sheetView>
  </sheetViews>
  <sheetFormatPr defaultColWidth="8.81640625" defaultRowHeight="15" x14ac:dyDescent="0.3"/>
  <cols>
    <col min="1" max="1" width="17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145" t="s">
        <v>481</v>
      </c>
      <c r="B1" s="145"/>
      <c r="C1" s="145"/>
      <c r="D1" s="145"/>
      <c r="E1" s="145"/>
    </row>
    <row r="2" spans="1:5" ht="39.65" customHeight="1" x14ac:dyDescent="0.3">
      <c r="A2" s="147" t="s">
        <v>808</v>
      </c>
      <c r="B2" s="147"/>
      <c r="C2" s="147"/>
      <c r="D2" s="147"/>
      <c r="E2" s="147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482</v>
      </c>
      <c r="C4" s="50" t="s">
        <v>598</v>
      </c>
      <c r="D4" s="50" t="s">
        <v>599</v>
      </c>
      <c r="E4" s="50" t="s">
        <v>600</v>
      </c>
    </row>
    <row r="5" spans="1:5" ht="25.5" customHeight="1" x14ac:dyDescent="0.3">
      <c r="A5" s="25" t="s">
        <v>518</v>
      </c>
      <c r="B5" s="21" t="s">
        <v>483</v>
      </c>
      <c r="C5" s="11">
        <f>'CHAIR PERSONNEL COST F.x'!C7+'CHAIR OVERHEAD COST F.xi'!C7</f>
        <v>408085338</v>
      </c>
      <c r="D5" s="11">
        <f>'CHAIR PERSONNEL COST F.x'!D7+'CHAIR OVERHEAD COST F.xi'!D7</f>
        <v>461618214.19999999</v>
      </c>
      <c r="E5" s="11">
        <f>'CHAIR PERSONNEL COST F.x'!E7+'CHAIR OVERHEAD COST F.xi'!E7</f>
        <v>436369334</v>
      </c>
    </row>
    <row r="6" spans="1:5" ht="24" customHeight="1" x14ac:dyDescent="0.3">
      <c r="A6" s="25" t="s">
        <v>519</v>
      </c>
      <c r="B6" s="21" t="s">
        <v>484</v>
      </c>
      <c r="C6" s="11">
        <f>'SLT PERSONNEL COST F.x'!C7+'SLT OVERHEAD COST F.xi'!C7</f>
        <v>45107256</v>
      </c>
      <c r="D6" s="11">
        <f>'SLT PERSONNEL COST F.x'!D7+'SLT OVERHEAD COST F.xi'!D7</f>
        <v>38034256</v>
      </c>
      <c r="E6" s="11">
        <f>'SLT PERSONNEL COST F.x'!E7+'SLT OVERHEAD COST F.xi'!E7</f>
        <v>49107256</v>
      </c>
    </row>
    <row r="7" spans="1:5" ht="25.5" customHeight="1" x14ac:dyDescent="0.3">
      <c r="A7" s="25" t="s">
        <v>520</v>
      </c>
      <c r="B7" s="21" t="s">
        <v>485</v>
      </c>
      <c r="C7" s="11">
        <f>'COUNCIL PERSONNEL COST F.x'!C7+'COUNCIL OVERHEAD COST F.xi'!C7</f>
        <v>84665505</v>
      </c>
      <c r="D7" s="11">
        <f>'COUNCIL PERSONNEL COST F.x'!D7+'COUNCIL OVERHEAD COST F.xi'!D7</f>
        <v>51427505</v>
      </c>
      <c r="E7" s="11">
        <f>'COUNCIL PERSONNEL COST F.x'!E7+'COUNCIL OVERHEAD COST F.xi'!E7</f>
        <v>105665505</v>
      </c>
    </row>
    <row r="8" spans="1:5" x14ac:dyDescent="0.3">
      <c r="A8" s="25" t="s">
        <v>521</v>
      </c>
      <c r="B8" s="21" t="s">
        <v>757</v>
      </c>
      <c r="C8" s="11">
        <f>'PMD PERSONNEL COST F.x'!C7+'PMD OVERHEAD COST F.xi'!C7</f>
        <v>394704560</v>
      </c>
      <c r="D8" s="11">
        <f>'PMD PERSONNEL COST F.x'!D7+'PMD OVERHEAD COST F.xi'!D7</f>
        <v>258680216</v>
      </c>
      <c r="E8" s="11">
        <f>'PMD PERSONNEL COST F.x'!E7+'PMD OVERHEAD COST F.xi'!E7</f>
        <v>352006251</v>
      </c>
    </row>
    <row r="9" spans="1:5" ht="25.5" customHeight="1" x14ac:dyDescent="0.3">
      <c r="A9" s="25" t="s">
        <v>522</v>
      </c>
      <c r="B9" s="21" t="s">
        <v>486</v>
      </c>
      <c r="C9" s="11">
        <f>'AGRIC PERSONNEL COST F.x'!C7+'AGRIC OVERHEAD COST F.xi'!C7</f>
        <v>112165651</v>
      </c>
      <c r="D9" s="11">
        <f>'AGRIC PERSONNEL COST F.x'!D7+'AGRIC OVERHEAD COST F.xi'!D7</f>
        <v>107312954</v>
      </c>
      <c r="E9" s="11">
        <f>'AGRIC PERSONNEL COST F.x'!E7+'AGRIC OVERHEAD COST F.xi'!E7</f>
        <v>166272373</v>
      </c>
    </row>
    <row r="10" spans="1:5" ht="25.5" customHeight="1" x14ac:dyDescent="0.3">
      <c r="A10" s="25" t="s">
        <v>523</v>
      </c>
      <c r="B10" s="21" t="s">
        <v>487</v>
      </c>
      <c r="C10" s="11">
        <f>'FINANCE PERSONNEL COST F.x'!C7+'FINANCE OVERHEAD COST F.xi'!C7</f>
        <v>1657974059</v>
      </c>
      <c r="D10" s="11">
        <f>'FINANCE PERSONNEL COST F.x'!D7+'FINANCE OVERHEAD COST F.xi'!D7</f>
        <v>1172331405</v>
      </c>
      <c r="E10" s="11">
        <f>'FINANCE PERSONNEL COST F.x'!E7+'FINANCE OVERHEAD COST F.xi'!E7</f>
        <v>1579735513</v>
      </c>
    </row>
    <row r="11" spans="1:5" ht="24.75" customHeight="1" x14ac:dyDescent="0.3">
      <c r="A11" s="25" t="s">
        <v>524</v>
      </c>
      <c r="B11" s="21" t="s">
        <v>488</v>
      </c>
      <c r="C11" s="11">
        <f>'WORKS PERSONNEL COST F.x'!C7+'WORKS OVERHEAD COST F.xi'!C7</f>
        <v>178237182</v>
      </c>
      <c r="D11" s="11">
        <f>'WORKS PERSONNEL COST F.x'!D7+'WORKS OVERHEAD COST F.xi'!D7</f>
        <v>133340652</v>
      </c>
      <c r="E11" s="11">
        <f>'WORKS PERSONNEL COST F.x'!E7+'WORKS OVERHEAD COST F.xi'!E7</f>
        <v>161197489</v>
      </c>
    </row>
    <row r="12" spans="1:5" ht="25.5" customHeight="1" x14ac:dyDescent="0.3">
      <c r="A12" s="25" t="s">
        <v>525</v>
      </c>
      <c r="B12" s="21" t="s">
        <v>489</v>
      </c>
      <c r="C12" s="11">
        <f>'ESD PERSONNEL COST F.x'!C7+'ESD OVERHEAD COST F.xi'!C7</f>
        <v>1508206816</v>
      </c>
      <c r="D12" s="11">
        <f>'ESD PERSONNEL COST F.x'!D7+'ESD OVERHEAD COST F.xi'!D7</f>
        <v>1313205244</v>
      </c>
      <c r="E12" s="11">
        <f>'ESD PERSONNEL COST F.x'!E7+'ESD OVERHEAD COST F.xi'!E7</f>
        <v>1444069980</v>
      </c>
    </row>
    <row r="13" spans="1:5" ht="25.5" customHeight="1" x14ac:dyDescent="0.3">
      <c r="A13" s="25" t="s">
        <v>526</v>
      </c>
      <c r="B13" s="21" t="s">
        <v>768</v>
      </c>
      <c r="C13" s="11">
        <f>'PHC PERSONNEL COST F.x'!C7+'PHC OVERHEAD COST F.xi'!C7</f>
        <v>515091226</v>
      </c>
      <c r="D13" s="11">
        <f>'PHC PERSONNEL COST F.x'!D7+'PHC OVERHEAD COST F.xi'!D7</f>
        <v>489411509.31</v>
      </c>
      <c r="E13" s="11">
        <f>'PHC PERSONNEL COST F.x'!E7+'PHC OVERHEAD COST F.xi'!E7</f>
        <v>679591226</v>
      </c>
    </row>
    <row r="14" spans="1:5" ht="24.75" customHeight="1" x14ac:dyDescent="0.3">
      <c r="A14" s="25" t="s">
        <v>527</v>
      </c>
      <c r="B14" s="21" t="s">
        <v>490</v>
      </c>
      <c r="C14" s="11">
        <f>'WATSAN PERSONNEL COST F.x'!C7+'WATSAN OVERHEAD COST F.xi'!C7</f>
        <v>248384805</v>
      </c>
      <c r="D14" s="11">
        <f>'WATSAN PERSONNEL COST F.x'!D7+'WATSAN OVERHEAD COST F.xi'!D7</f>
        <v>168020492</v>
      </c>
      <c r="E14" s="11">
        <f>'WATSAN PERSONNEL COST F.x'!E7+'WATSAN OVERHEAD COST F.xi'!E7</f>
        <v>181324472</v>
      </c>
    </row>
    <row r="15" spans="1:5" x14ac:dyDescent="0.3">
      <c r="A15" s="25" t="s">
        <v>528</v>
      </c>
      <c r="B15" s="21" t="s">
        <v>491</v>
      </c>
      <c r="C15" s="11">
        <f>'TRADITIONAL PERSONNEL COST F.x'!C7+'TRADITIONAL OVERHEAD COST F.xi'!C7</f>
        <v>37324141</v>
      </c>
      <c r="D15" s="11">
        <f>'TRADITIONAL PERSONNEL COST F.x'!D7+'TRADITIONAL OVERHEAD COST F.xi'!D7</f>
        <v>32224141</v>
      </c>
      <c r="E15" s="11">
        <f>'TRADITIONAL PERSONNEL COST F.x'!E7+'TRADITIONAL OVERHEAD COST F.xi'!E7</f>
        <v>43324141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1"/>
      <c r="D17" s="11"/>
      <c r="E17" s="11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hidden="1" x14ac:dyDescent="0.3">
      <c r="A25" s="6"/>
      <c r="B25" s="7"/>
      <c r="C25" s="10"/>
      <c r="D25" s="10"/>
      <c r="E25" s="10"/>
    </row>
    <row r="26" spans="1:5" hidden="1" x14ac:dyDescent="0.3">
      <c r="A26" s="6"/>
      <c r="B26" s="7"/>
      <c r="C26" s="10"/>
      <c r="D26" s="10"/>
      <c r="E26" s="10"/>
    </row>
    <row r="27" spans="1:5" hidden="1" x14ac:dyDescent="0.3">
      <c r="A27" s="6"/>
      <c r="B27" s="7"/>
      <c r="C27" s="10"/>
      <c r="D27" s="10"/>
      <c r="E27" s="10"/>
    </row>
    <row r="28" spans="1:5" x14ac:dyDescent="0.3">
      <c r="A28" s="4"/>
      <c r="B28" s="5" t="s">
        <v>474</v>
      </c>
      <c r="C28" s="11">
        <f>SUM(C5:C27)</f>
        <v>5189946539</v>
      </c>
      <c r="D28" s="11">
        <f t="shared" ref="D28:E28" si="0">SUM(D5:D27)</f>
        <v>4225606588.5099998</v>
      </c>
      <c r="E28" s="11">
        <f t="shared" si="0"/>
        <v>5198663540</v>
      </c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Es1CQZFauAT32AIQEahmhLO+dYhwoGfQ8hWbITHxh8KTcb7rC/0EhJNYhDSwm5NOkUoXPHVWH+Dstgi4yA47pg==" saltValue="FqNmdM2PoAy5CrB0naMuQ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zoomScale="90" zoomScaleNormal="13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5.81640625" style="1" bestFit="1" customWidth="1"/>
    <col min="6" max="16384" width="8.81640625" style="1"/>
  </cols>
  <sheetData>
    <row r="1" spans="1:5" x14ac:dyDescent="0.3">
      <c r="A1" s="145" t="s">
        <v>492</v>
      </c>
      <c r="B1" s="145"/>
      <c r="C1" s="145"/>
      <c r="D1" s="145"/>
      <c r="E1" s="145"/>
    </row>
    <row r="2" spans="1:5" ht="28.4" customHeight="1" x14ac:dyDescent="0.3">
      <c r="A2" s="146" t="s">
        <v>809</v>
      </c>
      <c r="B2" s="146"/>
      <c r="C2" s="146"/>
      <c r="D2" s="146"/>
      <c r="E2" s="146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493</v>
      </c>
      <c r="C4" s="50" t="s">
        <v>598</v>
      </c>
      <c r="D4" s="50" t="s">
        <v>599</v>
      </c>
      <c r="E4" s="50" t="s">
        <v>600</v>
      </c>
    </row>
    <row r="5" spans="1:5" x14ac:dyDescent="0.3">
      <c r="A5" s="5"/>
      <c r="B5" s="23" t="s">
        <v>307</v>
      </c>
      <c r="C5" s="30">
        <f>C6+C11</f>
        <v>5189946539</v>
      </c>
      <c r="D5" s="30">
        <f t="shared" ref="D5:E5" si="0">D6+D11</f>
        <v>4225606588.5100002</v>
      </c>
      <c r="E5" s="30">
        <f t="shared" si="0"/>
        <v>5198663540</v>
      </c>
    </row>
    <row r="6" spans="1:5" x14ac:dyDescent="0.3">
      <c r="A6" s="24">
        <v>21</v>
      </c>
      <c r="B6" s="23" t="s">
        <v>465</v>
      </c>
      <c r="C6" s="31">
        <f>SUM(C7:C10)</f>
        <v>3175123346</v>
      </c>
      <c r="D6" s="31">
        <f t="shared" ref="D6:E6" si="1">SUM(D7:D10)</f>
        <v>2417533153</v>
      </c>
      <c r="E6" s="31">
        <f t="shared" si="1"/>
        <v>3189937980</v>
      </c>
    </row>
    <row r="7" spans="1:5" x14ac:dyDescent="0.3">
      <c r="A7" s="22">
        <v>21010100</v>
      </c>
      <c r="B7" s="21" t="s">
        <v>494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2654265783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2377533153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2526242269</v>
      </c>
    </row>
    <row r="8" spans="1:5" x14ac:dyDescent="0.3">
      <c r="A8" s="22">
        <v>21020100</v>
      </c>
      <c r="B8" s="21" t="s">
        <v>495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68608002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40000000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76000000</v>
      </c>
    </row>
    <row r="9" spans="1:5" x14ac:dyDescent="0.3">
      <c r="A9" s="22">
        <v>21020200</v>
      </c>
      <c r="B9" s="21" t="s">
        <v>496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3">
      <c r="A10" s="22">
        <v>21030100</v>
      </c>
      <c r="B10" s="21" t="s">
        <v>497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452249561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0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587695711</v>
      </c>
    </row>
    <row r="11" spans="1:5" x14ac:dyDescent="0.3">
      <c r="A11" s="24">
        <v>22</v>
      </c>
      <c r="B11" s="23" t="s">
        <v>498</v>
      </c>
      <c r="C11" s="31">
        <f>SUM(C12:C24)</f>
        <v>2014823193</v>
      </c>
      <c r="D11" s="31">
        <f t="shared" ref="D11:E11" si="2">SUM(D12:D24)</f>
        <v>1808073435.51</v>
      </c>
      <c r="E11" s="31">
        <f t="shared" si="2"/>
        <v>2008725560</v>
      </c>
    </row>
    <row r="12" spans="1:5" x14ac:dyDescent="0.3">
      <c r="A12" s="22">
        <v>22020100</v>
      </c>
      <c r="B12" s="21" t="s">
        <v>499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49700000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26790163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57000000</v>
      </c>
    </row>
    <row r="13" spans="1:5" x14ac:dyDescent="0.3">
      <c r="A13" s="22">
        <v>22020200</v>
      </c>
      <c r="B13" s="21" t="s">
        <v>500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4500000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3420000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7000000</v>
      </c>
    </row>
    <row r="14" spans="1:5" x14ac:dyDescent="0.3">
      <c r="A14" s="22">
        <v>22020300</v>
      </c>
      <c r="B14" s="21" t="s">
        <v>501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87950000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56912080.310000002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224000000</v>
      </c>
    </row>
    <row r="15" spans="1:5" x14ac:dyDescent="0.3">
      <c r="A15" s="22">
        <v>22020400</v>
      </c>
      <c r="B15" s="21" t="s">
        <v>502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93400000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43524036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171000000</v>
      </c>
    </row>
    <row r="16" spans="1:5" x14ac:dyDescent="0.3">
      <c r="A16" s="22">
        <v>22020500</v>
      </c>
      <c r="B16" s="21" t="s">
        <v>503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8820000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8631000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72500000</v>
      </c>
    </row>
    <row r="17" spans="1:5" x14ac:dyDescent="0.3">
      <c r="A17" s="22">
        <v>22020600</v>
      </c>
      <c r="B17" s="21" t="s">
        <v>504</v>
      </c>
      <c r="C17" s="32">
        <f>'CHAIR OVERHEAD COST F.xi'!C48+'SLT OVERHEAD COST F.xi'!C48+'COUNCIL OVERHEAD COST F.xi'!C49+'PMD OVERHEAD COST F.xi'!C49+'AGRIC OVERHEAD COST F.xi'!C48+'FINANCE OVERHEAD COST F.xi'!C48+'WORKS OVERHEAD COST F.xi'!C48+'ESD OVERHEAD COST F.xi'!C48+'PHC OVERHEAD COST F.xi'!C48+'WATSAN OVERHEAD COST F.xi'!C48+'TRADITIONAL OVERHEAD COST F.xi'!C48</f>
        <v>320000000</v>
      </c>
      <c r="D17" s="32">
        <f>'CHAIR OVERHEAD COST F.xi'!D48+'SLT OVERHEAD COST F.xi'!D48+'COUNCIL OVERHEAD COST F.xi'!D49+'PMD OVERHEAD COST F.xi'!D49+'AGRIC OVERHEAD COST F.xi'!D48+'FINANCE OVERHEAD COST F.xi'!D48+'WORKS OVERHEAD COST F.xi'!D48+'ESD OVERHEAD COST F.xi'!D48+'PHC OVERHEAD COST F.xi'!D48+'WATSAN OVERHEAD COST F.xi'!D48+'TRADITIONAL OVERHEAD COST F.xi'!D48</f>
        <v>433214765</v>
      </c>
      <c r="E17" s="32">
        <f>'CHAIR OVERHEAD COST F.xi'!E48+'SLT OVERHEAD COST F.xi'!E48+'COUNCIL OVERHEAD COST F.xi'!E49+'PMD OVERHEAD COST F.xi'!E49+'AGRIC OVERHEAD COST F.xi'!E48+'FINANCE OVERHEAD COST F.xi'!E48+'WORKS OVERHEAD COST F.xi'!E48+'ESD OVERHEAD COST F.xi'!E48+'PHC OVERHEAD COST F.xi'!E48+'WATSAN OVERHEAD COST F.xi'!E48+'TRADITIONAL OVERHEAD COST F.xi'!E48</f>
        <v>368000000</v>
      </c>
    </row>
    <row r="18" spans="1:5" x14ac:dyDescent="0.3">
      <c r="A18" s="22">
        <v>22020700</v>
      </c>
      <c r="B18" s="21" t="s">
        <v>505</v>
      </c>
      <c r="C18" s="32">
        <f>'CHAIR OVERHEAD COST F.xi'!C54+'SLT OVERHEAD COST F.xi'!C54+'COUNCIL OVERHEAD COST F.xi'!C55+'PMD OVERHEAD COST F.xi'!C55+'AGRIC OVERHEAD COST F.xi'!C54+'FINANCE OVERHEAD COST F.xi'!C54+'WORKS OVERHEAD COST F.xi'!C54+'ESD OVERHEAD COST F.xi'!C54+'PHC OVERHEAD COST F.xi'!C54+'WATSAN OVERHEAD COST F.xi'!C54+'TRADITIONAL OVERHEAD COST F.xi'!C54</f>
        <v>0</v>
      </c>
      <c r="D18" s="32">
        <f>'CHAIR OVERHEAD COST F.xi'!D54+'SLT OVERHEAD COST F.xi'!D54+'COUNCIL OVERHEAD COST F.xi'!D55+'PMD OVERHEAD COST F.xi'!D55+'AGRIC OVERHEAD COST F.xi'!D54+'FINANCE OVERHEAD COST F.xi'!D54+'WORKS OVERHEAD COST F.xi'!D54+'ESD OVERHEAD COST F.xi'!D54+'PHC OVERHEAD COST F.xi'!D54+'WATSAN OVERHEAD COST F.xi'!D54+'TRADITIONAL OVERHEAD COST F.xi'!D54</f>
        <v>0</v>
      </c>
      <c r="E18" s="32">
        <f>'CHAIR OVERHEAD COST F.xi'!E54+'SLT OVERHEAD COST F.xi'!E54+'COUNCIL OVERHEAD COST F.xi'!E55+'PMD OVERHEAD COST F.xi'!E55+'AGRIC OVERHEAD COST F.xi'!E54+'FINANCE OVERHEAD COST F.xi'!E54+'WORKS OVERHEAD COST F.xi'!E54+'ESD OVERHEAD COST F.xi'!E54+'PHC OVERHEAD COST F.xi'!E54+'WATSAN OVERHEAD COST F.xi'!E54+'TRADITIONAL OVERHEAD COST F.xi'!E54</f>
        <v>5581000</v>
      </c>
    </row>
    <row r="19" spans="1:5" x14ac:dyDescent="0.3">
      <c r="A19" s="22">
        <v>22020800</v>
      </c>
      <c r="B19" s="21" t="s">
        <v>506</v>
      </c>
      <c r="C19" s="32">
        <f>'CHAIR OVERHEAD COST F.xi'!C63+'SLT OVERHEAD COST F.xi'!C63+'COUNCIL OVERHEAD COST F.xi'!C64+'PMD OVERHEAD COST F.xi'!C64+'AGRIC OVERHEAD COST F.xi'!C63+'FINANCE OVERHEAD COST F.xi'!C63+'WORKS OVERHEAD COST F.xi'!C63+'ESD OVERHEAD COST F.xi'!C63+'PHC OVERHEAD COST F.xi'!C63+'WATSAN OVERHEAD COST F.xi'!C63+'TRADITIONAL OVERHEAD COST F.xi'!C63</f>
        <v>98541616</v>
      </c>
      <c r="D19" s="32">
        <f>'CHAIR OVERHEAD COST F.xi'!D63+'SLT OVERHEAD COST F.xi'!D63+'COUNCIL OVERHEAD COST F.xi'!D64+'PMD OVERHEAD COST F.xi'!D64+'AGRIC OVERHEAD COST F.xi'!D63+'FINANCE OVERHEAD COST F.xi'!D63+'WORKS OVERHEAD COST F.xi'!D63+'ESD OVERHEAD COST F.xi'!D63+'PHC OVERHEAD COST F.xi'!D63+'WATSAN OVERHEAD COST F.xi'!D63+'TRADITIONAL OVERHEAD COST F.xi'!D63</f>
        <v>55480500</v>
      </c>
      <c r="E19" s="32">
        <f>'CHAIR OVERHEAD COST F.xi'!E63+'SLT OVERHEAD COST F.xi'!E63+'COUNCIL OVERHEAD COST F.xi'!E64+'PMD OVERHEAD COST F.xi'!E64+'AGRIC OVERHEAD COST F.xi'!E63+'FINANCE OVERHEAD COST F.xi'!E63+'WORKS OVERHEAD COST F.xi'!E63+'ESD OVERHEAD COST F.xi'!E63+'PHC OVERHEAD COST F.xi'!E63+'WATSAN OVERHEAD COST F.xi'!E63+'TRADITIONAL OVERHEAD COST F.xi'!E63</f>
        <v>77000000</v>
      </c>
    </row>
    <row r="20" spans="1:5" x14ac:dyDescent="0.3">
      <c r="A20" s="22">
        <v>22020900</v>
      </c>
      <c r="B20" s="21" t="s">
        <v>507</v>
      </c>
      <c r="C20" s="32">
        <f>'CHAIR OVERHEAD COST F.xi'!C67+'SLT OVERHEAD COST F.xi'!C67+'COUNCIL OVERHEAD COST F.xi'!C68+'PMD OVERHEAD COST F.xi'!C68+'AGRIC OVERHEAD COST F.xi'!C67+'FINANCE OVERHEAD COST F.xi'!C67+'WORKS OVERHEAD COST F.xi'!C67+'ESD OVERHEAD COST F.xi'!C67+'PHC OVERHEAD COST F.xi'!C67+'WATSAN OVERHEAD COST F.xi'!C67+'TRADITIONAL OVERHEAD COST F.xi'!C67</f>
        <v>5000000</v>
      </c>
      <c r="D20" s="32">
        <f>'CHAIR OVERHEAD COST F.xi'!D67+'SLT OVERHEAD COST F.xi'!D67+'COUNCIL OVERHEAD COST F.xi'!D68+'PMD OVERHEAD COST F.xi'!D68+'AGRIC OVERHEAD COST F.xi'!D67+'FINANCE OVERHEAD COST F.xi'!D67+'WORKS OVERHEAD COST F.xi'!D67+'ESD OVERHEAD COST F.xi'!D67+'PHC OVERHEAD COST F.xi'!D67+'WATSAN OVERHEAD COST F.xi'!D67+'TRADITIONAL OVERHEAD COST F.xi'!D67</f>
        <v>4831251</v>
      </c>
      <c r="E20" s="32">
        <f>'CHAIR OVERHEAD COST F.xi'!E67+'SLT OVERHEAD COST F.xi'!E67+'COUNCIL OVERHEAD COST F.xi'!E68+'PMD OVERHEAD COST F.xi'!E68+'AGRIC OVERHEAD COST F.xi'!E67+'FINANCE OVERHEAD COST F.xi'!E67+'WORKS OVERHEAD COST F.xi'!E67+'ESD OVERHEAD COST F.xi'!E67+'PHC OVERHEAD COST F.xi'!E67+'WATSAN OVERHEAD COST F.xi'!E67+'TRADITIONAL OVERHEAD COST F.xi'!E67</f>
        <v>5000000</v>
      </c>
    </row>
    <row r="21" spans="1:5" x14ac:dyDescent="0.3">
      <c r="A21" s="22">
        <v>22021000</v>
      </c>
      <c r="B21" s="21" t="s">
        <v>508</v>
      </c>
      <c r="C21" s="32">
        <f>'CHAIR OVERHEAD COST F.xi'!C70+'SLT OVERHEAD COST F.xi'!C70+'COUNCIL OVERHEAD COST F.xi'!C71+'PMD OVERHEAD COST F.xi'!C71+'AGRIC OVERHEAD COST F.xi'!C70+'FINANCE OVERHEAD COST F.xi'!C70+'WORKS OVERHEAD COST F.xi'!C70+'ESD OVERHEAD COST F.xi'!C70+'PHC OVERHEAD COST F.xi'!C70+'WATSAN OVERHEAD COST F.xi'!C70+'TRADITIONAL OVERHEAD COST F.xi'!C70</f>
        <v>1135000000</v>
      </c>
      <c r="D21" s="32">
        <f>'CHAIR OVERHEAD COST F.xi'!D70+'SLT OVERHEAD COST F.xi'!D70+'COUNCIL OVERHEAD COST F.xi'!D71+'PMD OVERHEAD COST F.xi'!D71+'AGRIC OVERHEAD COST F.xi'!D70+'FINANCE OVERHEAD COST F.xi'!D70+'WORKS OVERHEAD COST F.xi'!D70+'ESD OVERHEAD COST F.xi'!D70+'PHC OVERHEAD COST F.xi'!D70+'WATSAN OVERHEAD COST F.xi'!D70+'TRADITIONAL OVERHEAD COST F.xi'!D70</f>
        <v>981554211.20000005</v>
      </c>
      <c r="E21" s="32">
        <f>'CHAIR OVERHEAD COST F.xi'!E70+'SLT OVERHEAD COST F.xi'!E70+'COUNCIL OVERHEAD COST F.xi'!E71+'PMD OVERHEAD COST F.xi'!E71+'AGRIC OVERHEAD COST F.xi'!E70+'FINANCE OVERHEAD COST F.xi'!E70+'WORKS OVERHEAD COST F.xi'!E70+'ESD OVERHEAD COST F.xi'!E70+'PHC OVERHEAD COST F.xi'!E70+'WATSAN OVERHEAD COST F.xi'!E70+'TRADITIONAL OVERHEAD COST F.xi'!E70</f>
        <v>575000000</v>
      </c>
    </row>
    <row r="22" spans="1:5" x14ac:dyDescent="0.3">
      <c r="A22" s="22">
        <v>22040000</v>
      </c>
      <c r="B22" s="21" t="s">
        <v>509</v>
      </c>
      <c r="C22" s="32">
        <f>'CHAIR OVERHEAD COST F.xi'!C84+'SLT OVERHEAD COST F.xi'!C84+'COUNCIL OVERHEAD COST F.xi'!C85+'PMD OVERHEAD COST F.xi'!C85+'AGRIC OVERHEAD COST F.xi'!C84+'FINANCE OVERHEAD COST F.xi'!C85+'WORKS OVERHEAD COST F.xi'!C84+'ESD OVERHEAD COST F.xi'!C84+'PHC OVERHEAD COST F.xi'!C84+'WATSAN OVERHEAD COST F.xi'!C84+'TRADITIONAL OVERHEAD COST F.xi'!C84</f>
        <v>211911577</v>
      </c>
      <c r="D22" s="32">
        <f>'CHAIR OVERHEAD COST F.xi'!D84+'SLT OVERHEAD COST F.xi'!D84+'COUNCIL OVERHEAD COST F.xi'!D85+'PMD OVERHEAD COST F.xi'!D85+'AGRIC OVERHEAD COST F.xi'!D84+'FINANCE OVERHEAD COST F.xi'!D85+'WORKS OVERHEAD COST F.xi'!D84+'ESD OVERHEAD COST F.xi'!D84+'PHC OVERHEAD COST F.xi'!D84+'WATSAN OVERHEAD COST F.xi'!D84+'TRADITIONAL OVERHEAD COST F.xi'!D84</f>
        <v>193715429</v>
      </c>
      <c r="E22" s="32">
        <f>'CHAIR OVERHEAD COST F.xi'!E84+'SLT OVERHEAD COST F.xi'!E84+'COUNCIL OVERHEAD COST F.xi'!E85+'PMD OVERHEAD COST F.xi'!E85+'AGRIC OVERHEAD COST F.xi'!E84+'FINANCE OVERHEAD COST F.xi'!E85+'WORKS OVERHEAD COST F.xi'!E84+'ESD OVERHEAD COST F.xi'!E84+'PHC OVERHEAD COST F.xi'!E84+'WATSAN OVERHEAD COST F.xi'!E84+'TRADITIONAL OVERHEAD COST F.xi'!E84</f>
        <v>446644560</v>
      </c>
    </row>
    <row r="23" spans="1:5" x14ac:dyDescent="0.3">
      <c r="A23" s="35">
        <v>22050000</v>
      </c>
      <c r="B23" s="27" t="s">
        <v>537</v>
      </c>
      <c r="C23" s="36">
        <f>'CHAIR OVERHEAD COST F.xi'!C88+'SLT OVERHEAD COST F.xi'!C88+'COUNCIL OVERHEAD COST F.xi'!C89+'PMD OVERHEAD COST F.xi'!C89+'AGRIC OVERHEAD COST F.xi'!C88+'FINANCE OVERHEAD COST F.xi'!C89+'WORKS OVERHEAD COST F.xi'!C88+'ESD OVERHEAD COST F.xi'!C88+'PHC OVERHEAD COST F.xi'!C88+'WATSAN OVERHEAD COST F.xi'!C88+'TRADITIONAL OVERHEAD COST F.xi'!C88</f>
        <v>0</v>
      </c>
      <c r="D23" s="36">
        <f>'CHAIR OVERHEAD COST F.xi'!D88+'SLT OVERHEAD COST F.xi'!D88+'COUNCIL OVERHEAD COST F.xi'!D89+'PMD OVERHEAD COST F.xi'!D89+'AGRIC OVERHEAD COST F.xi'!D88+'FINANCE OVERHEAD COST F.xi'!D89+'WORKS OVERHEAD COST F.xi'!D88+'ESD OVERHEAD COST F.xi'!D88+'PHC OVERHEAD COST F.xi'!D88+'WATSAN OVERHEAD COST F.xi'!D88+'TRADITIONAL OVERHEAD COST F.xi'!D88</f>
        <v>0</v>
      </c>
      <c r="E23" s="36">
        <f>'CHAIR OVERHEAD COST F.xi'!E88+'SLT OVERHEAD COST F.xi'!E88+'COUNCIL OVERHEAD COST F.xi'!E89+'PMD OVERHEAD COST F.xi'!E89+'AGRIC OVERHEAD COST F.xi'!E88+'FINANCE OVERHEAD COST F.xi'!E89+'WORKS OVERHEAD COST F.xi'!E88+'ESD OVERHEAD COST F.xi'!E88+'PHC OVERHEAD COST F.xi'!E88+'WATSAN OVERHEAD COST F.xi'!E88+'TRADITIONAL OVERHEAD COST F.xi'!E88</f>
        <v>0</v>
      </c>
    </row>
    <row r="24" spans="1:5" x14ac:dyDescent="0.3">
      <c r="A24" s="35">
        <v>22060000</v>
      </c>
      <c r="B24" s="27" t="s">
        <v>538</v>
      </c>
      <c r="C24" s="36">
        <f>'CHAIR OVERHEAD COST F.xi'!C93+'SLT OVERHEAD COST F.xi'!C93+'COUNCIL OVERHEAD COST F.xi'!C94+'PMD OVERHEAD COST F.xi'!C94+'AGRIC OVERHEAD COST F.xi'!C93+'FINANCE OVERHEAD COST F.xi'!C94+'WORKS OVERHEAD COST F.xi'!C93+'ESD OVERHEAD COST F.xi'!C93+'PHC OVERHEAD COST F.xi'!C93+'WATSAN OVERHEAD COST F.xi'!C93+'TRADITIONAL OVERHEAD COST F.xi'!C93</f>
        <v>0</v>
      </c>
      <c r="D24" s="36">
        <f>'CHAIR OVERHEAD COST F.xi'!D93+'SLT OVERHEAD COST F.xi'!D93+'COUNCIL OVERHEAD COST F.xi'!D94+'PMD OVERHEAD COST F.xi'!D94+'AGRIC OVERHEAD COST F.xi'!D93+'FINANCE OVERHEAD COST F.xi'!D94+'WORKS OVERHEAD COST F.xi'!D93+'ESD OVERHEAD COST F.xi'!D93+'PHC OVERHEAD COST F.xi'!D93+'WATSAN OVERHEAD COST F.xi'!D93+'TRADITIONAL OVERHEAD COST F.xi'!D93</f>
        <v>0</v>
      </c>
      <c r="E24" s="36">
        <f>'CHAIR OVERHEAD COST F.xi'!E93+'SLT OVERHEAD COST F.xi'!E93+'COUNCIL OVERHEAD COST F.xi'!E94+'PMD OVERHEAD COST F.xi'!E94+'AGRIC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x14ac:dyDescent="0.3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3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3">
      <c r="A27" s="22" t="s">
        <v>341</v>
      </c>
      <c r="B27" s="23" t="s">
        <v>474</v>
      </c>
      <c r="C27" s="31">
        <f>C5</f>
        <v>5189946539</v>
      </c>
      <c r="D27" s="31">
        <f t="shared" ref="D27:E27" si="3">D5</f>
        <v>4225606588.5100002</v>
      </c>
      <c r="E27" s="31">
        <f t="shared" si="3"/>
        <v>5198663540</v>
      </c>
    </row>
    <row r="28" spans="1:5" hidden="1" x14ac:dyDescent="0.3">
      <c r="A28" s="4"/>
      <c r="B28" s="5"/>
      <c r="C28" s="11"/>
      <c r="D28" s="11"/>
      <c r="E28" s="11"/>
    </row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F6sLTFomZxCU4dCNVzUZoGYHQegcUOOLSkanSni5pL0clHBsX16F+LQRszWbsGPW3+E8e/aAXF5RryuuGaXkHQ==" saltValue="cz+CmYjgMXlUL725ymb5S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ColWidth="8.81640625" defaultRowHeight="15" x14ac:dyDescent="0.3"/>
  <cols>
    <col min="1" max="1" width="15" style="1" customWidth="1"/>
    <col min="2" max="2" width="52" style="1" bestFit="1" customWidth="1"/>
    <col min="3" max="5" width="24.453125" style="1" bestFit="1" customWidth="1"/>
    <col min="6" max="16384" width="8.81640625" style="1"/>
  </cols>
  <sheetData>
    <row r="1" spans="1:5" x14ac:dyDescent="0.3">
      <c r="A1" s="145" t="s">
        <v>492</v>
      </c>
      <c r="B1" s="145"/>
      <c r="C1" s="145"/>
      <c r="D1" s="145"/>
      <c r="E1" s="145"/>
    </row>
    <row r="2" spans="1:5" ht="36.65" customHeight="1" x14ac:dyDescent="0.3">
      <c r="A2" s="147" t="s">
        <v>810</v>
      </c>
      <c r="B2" s="147"/>
      <c r="C2" s="147"/>
      <c r="D2" s="147"/>
      <c r="E2" s="147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493</v>
      </c>
      <c r="C4" s="50" t="s">
        <v>598</v>
      </c>
      <c r="D4" s="50" t="s">
        <v>599</v>
      </c>
      <c r="E4" s="50" t="s">
        <v>600</v>
      </c>
    </row>
    <row r="5" spans="1:5" x14ac:dyDescent="0.3">
      <c r="A5" s="20">
        <v>32010100</v>
      </c>
      <c r="B5" s="21" t="s">
        <v>510</v>
      </c>
      <c r="C5" s="28">
        <f>'PMD CAPITAL EXP F.xii'!D7+'AGRIC CAPITAL EXP F.xii'!D7+'FINANCE CAPITAL EXP F.xii'!D7+'WORKS CAPITAL EXP F.xii'!D7+'ESD CAPITAL EXP F.xii'!D7+'PHC CAPITAL EXP F.xii'!D7+'WATSAN CAPITAL EXP F.xii'!D7</f>
        <v>812500000</v>
      </c>
      <c r="D5" s="28">
        <f>'PMD CAPITAL EXP F.xii'!E7+'AGRIC CAPITAL EXP F.xii'!E7+'FINANCE CAPITAL EXP F.xii'!E7+'WORKS CAPITAL EXP F.xii'!E7+'ESD CAPITAL EXP F.xii'!E7+'PHC CAPITAL EXP F.xii'!E7+'WATSAN CAPITAL EXP F.xii'!E7</f>
        <v>331108027</v>
      </c>
      <c r="E5" s="28">
        <f>'PMD CAPITAL EXP F.xii'!F7+'AGRIC CAPITAL EXP F.xii'!F7+'FINANCE CAPITAL EXP F.xii'!F7+'WORKS CAPITAL EXP F.xii'!F7+'ESD CAPITAL EXP F.xii'!F7+'PHC CAPITAL EXP F.xii'!F7+'WATSAN CAPITAL EXP F.xii'!F7</f>
        <v>909714921</v>
      </c>
    </row>
    <row r="6" spans="1:5" x14ac:dyDescent="0.3">
      <c r="A6" s="20">
        <v>32010200</v>
      </c>
      <c r="B6" s="21" t="s">
        <v>602</v>
      </c>
      <c r="C6" s="28">
        <f>'PMD CAPITAL EXP F.xii'!D17+'AGRIC CAPITAL EXP F.xii'!D17+'FINANCE CAPITAL EXP F.xii'!D11+'WORKS CAPITAL EXP F.xii'!D17+'ESD CAPITAL EXP F.xii'!D17+'PHC CAPITAL EXP F.xii'!D17+'WATSAN CAPITAL EXP F.xii'!D17</f>
        <v>446476525</v>
      </c>
      <c r="D6" s="28">
        <f>'PMD CAPITAL EXP F.xii'!E17+'AGRIC CAPITAL EXP F.xii'!E17+'FINANCE CAPITAL EXP F.xii'!E11+'WORKS CAPITAL EXP F.xii'!E17+'ESD CAPITAL EXP F.xii'!E17+'PHC CAPITAL EXP F.xii'!E17+'WATSAN CAPITAL EXP F.xii'!E17</f>
        <v>274872421.42000002</v>
      </c>
      <c r="E6" s="28">
        <f>'PMD CAPITAL EXP F.xii'!F17+'AGRIC CAPITAL EXP F.xii'!F17+'FINANCE CAPITAL EXP F.xii'!F11+'WORKS CAPITAL EXP F.xii'!F17+'ESD CAPITAL EXP F.xii'!F17+'PHC CAPITAL EXP F.xii'!F17+'WATSAN CAPITAL EXP F.xii'!F17</f>
        <v>1867450662</v>
      </c>
    </row>
    <row r="7" spans="1:5" x14ac:dyDescent="0.3">
      <c r="A7" s="20">
        <v>32010300</v>
      </c>
      <c r="B7" s="21" t="s">
        <v>511</v>
      </c>
      <c r="C7" s="28">
        <f>'PMD CAPITAL EXP F.xii'!D28+'AGRIC CAPITAL EXP F.xii'!D28+'FINANCE CAPITAL EXP F.xii'!D16+'WORKS CAPITAL EXP F.xii'!D28+'ESD CAPITAL EXP F.xii'!D28+'PHC CAPITAL EXP F.xii'!D28+'WATSAN CAPITAL EXP F.xii'!D28</f>
        <v>0</v>
      </c>
      <c r="D7" s="28">
        <f>'PMD CAPITAL EXP F.xii'!E28+'AGRIC CAPITAL EXP F.xii'!E28+'FINANCE CAPITAL EXP F.xii'!E16+'WORKS CAPITAL EXP F.xii'!E28+'ESD CAPITAL EXP F.xii'!E28+'PHC CAPITAL EXP F.xii'!E28+'WATSAN CAPITAL EXP F.xii'!E28</f>
        <v>0</v>
      </c>
      <c r="E7" s="28">
        <f>'PMD CAPITAL EXP F.xii'!F28+'AGRIC CAPITAL EXP F.xii'!F28+'FINANCE CAPITAL EXP F.xii'!F16+'WORKS CAPITAL EXP F.xii'!F28+'ESD CAPITAL EXP F.xii'!F28+'PHC CAPITAL EXP F.xii'!F28+'WATSAN CAPITAL EXP F.xii'!F28</f>
        <v>11000000</v>
      </c>
    </row>
    <row r="8" spans="1:5" x14ac:dyDescent="0.3">
      <c r="A8" s="20">
        <v>32010400</v>
      </c>
      <c r="B8" s="21" t="s">
        <v>512</v>
      </c>
      <c r="C8" s="28">
        <f>'PMD CAPITAL EXP F.xii'!D34+'AGRIC CAPITAL EXP F.xii'!D34+'FINANCE CAPITAL EXP F.xii'!D22+'WORKS CAPITAL EXP F.xii'!D34+'ESD CAPITAL EXP F.xii'!D34+'PHC CAPITAL EXP F.xii'!D34+'WATSAN CAPITAL EXP F.xii'!D34</f>
        <v>300000000</v>
      </c>
      <c r="D8" s="28">
        <f>'PMD CAPITAL EXP F.xii'!E34+'AGRIC CAPITAL EXP F.xii'!E34+'FINANCE CAPITAL EXP F.xii'!E22+'WORKS CAPITAL EXP F.xii'!E34+'ESD CAPITAL EXP F.xii'!E34+'PHC CAPITAL EXP F.xii'!E34+'WATSAN CAPITAL EXP F.xii'!E34</f>
        <v>163565000</v>
      </c>
      <c r="E8" s="28">
        <f>'PMD CAPITAL EXP F.xii'!F34+'AGRIC CAPITAL EXP F.xii'!F34+'FINANCE CAPITAL EXP F.xii'!F22+'WORKS CAPITAL EXP F.xii'!F34+'ESD CAPITAL EXP F.xii'!F34+'PHC CAPITAL EXP F.xii'!F34+'WATSAN CAPITAL EXP F.xii'!F34</f>
        <v>265000000</v>
      </c>
    </row>
    <row r="9" spans="1:5" x14ac:dyDescent="0.3">
      <c r="A9" s="20">
        <v>32010500</v>
      </c>
      <c r="B9" s="21" t="s">
        <v>513</v>
      </c>
      <c r="C9" s="28">
        <f>'PMD CAPITAL EXP F.xii'!D40+'AGRIC CAPITAL EXP F.xii'!D40+'FINANCE CAPITAL EXP F.xii'!D28+'WORKS CAPITAL EXP F.xii'!D40+'ESD CAPITAL EXP F.xii'!D40+'PHC CAPITAL EXP F.xii'!D40+'WATSAN CAPITAL EXP F.xii'!D40</f>
        <v>67000000</v>
      </c>
      <c r="D9" s="28">
        <f>'PMD CAPITAL EXP F.xii'!E40+'AGRIC CAPITAL EXP F.xii'!E40+'FINANCE CAPITAL EXP F.xii'!E28+'WORKS CAPITAL EXP F.xii'!E40+'ESD CAPITAL EXP F.xii'!E40+'PHC CAPITAL EXP F.xii'!E40+'WATSAN CAPITAL EXP F.xii'!E40</f>
        <v>23714417</v>
      </c>
      <c r="E9" s="28">
        <f>'PMD CAPITAL EXP F.xii'!F40+'AGRIC CAPITAL EXP F.xii'!F40+'FINANCE CAPITAL EXP F.xii'!F28+'WORKS CAPITAL EXP F.xii'!F40+'ESD CAPITAL EXP F.xii'!F40+'PHC CAPITAL EXP F.xii'!F40+'WATSAN CAPITAL EXP F.xii'!F40</f>
        <v>35500000</v>
      </c>
    </row>
    <row r="10" spans="1:5" x14ac:dyDescent="0.3">
      <c r="A10" s="20">
        <v>32010600</v>
      </c>
      <c r="B10" s="21" t="s">
        <v>514</v>
      </c>
      <c r="C10" s="28">
        <f>'PMD CAPITAL EXP F.xii'!D48+'AGRIC CAPITAL EXP F.xii'!D49+'FINANCE CAPITAL EXP F.xii'!D37+'WORKS CAPITAL EXP F.xii'!D49+'ESD CAPITAL EXP F.xii'!D49+'PHC CAPITAL EXP F.xii'!D49+'WATSAN CAPITAL EXP F.xii'!D49</f>
        <v>15000000</v>
      </c>
      <c r="D10" s="28">
        <f>'PMD CAPITAL EXP F.xii'!E48+'AGRIC CAPITAL EXP F.xii'!E49+'FINANCE CAPITAL EXP F.xii'!E37+'WORKS CAPITAL EXP F.xii'!E49+'ESD CAPITAL EXP F.xii'!E49+'PHC CAPITAL EXP F.xii'!E49+'WATSAN CAPITAL EXP F.xii'!E49</f>
        <v>14947201</v>
      </c>
      <c r="E10" s="28">
        <f>'PMD CAPITAL EXP F.xii'!F48+'AGRIC CAPITAL EXP F.xii'!F49+'FINANCE CAPITAL EXP F.xii'!F37+'WORKS CAPITAL EXP F.xii'!F49+'ESD CAPITAL EXP F.xii'!F49+'PHC CAPITAL EXP F.xii'!F49+'WATSAN CAPITAL EXP F.xii'!F49</f>
        <v>15000000</v>
      </c>
    </row>
    <row r="11" spans="1:5" x14ac:dyDescent="0.3">
      <c r="A11" s="20">
        <v>32010900</v>
      </c>
      <c r="B11" s="21" t="s">
        <v>515</v>
      </c>
      <c r="C11" s="28">
        <f>'PMD CAPITAL EXP F.xii'!D55+'AGRIC CAPITAL EXP F.xii'!D56+'FINANCE CAPITAL EXP F.xii'!D44+'WORKS CAPITAL EXP F.xii'!D56+'ESD CAPITAL EXP F.xii'!D56+'PHC CAPITAL EXP F.xii'!D56+'WATSAN CAPITAL EXP F.xii'!D56</f>
        <v>24000000</v>
      </c>
      <c r="D11" s="28">
        <f>'PMD CAPITAL EXP F.xii'!E55+'AGRIC CAPITAL EXP F.xii'!E56+'FINANCE CAPITAL EXP F.xii'!E44+'WORKS CAPITAL EXP F.xii'!E56+'ESD CAPITAL EXP F.xii'!E56+'PHC CAPITAL EXP F.xii'!E56+'WATSAN CAPITAL EXP F.xii'!E56</f>
        <v>12612168</v>
      </c>
      <c r="E11" s="28">
        <f>'PMD CAPITAL EXP F.xii'!F55+'AGRIC CAPITAL EXP F.xii'!F56+'FINANCE CAPITAL EXP F.xii'!F44+'WORKS CAPITAL EXP F.xii'!F56+'ESD CAPITAL EXP F.xii'!F56+'PHC CAPITAL EXP F.xii'!F56+'WATSAN CAPITAL EXP F.xii'!F56</f>
        <v>30000000</v>
      </c>
    </row>
    <row r="12" spans="1:5" x14ac:dyDescent="0.3">
      <c r="A12" s="20">
        <v>32020100</v>
      </c>
      <c r="B12" s="21" t="s">
        <v>516</v>
      </c>
      <c r="C12" s="28">
        <f>'PMD CAPITAL EXP F.xii'!D66+'AGRIC CAPITAL EXP F.xii'!D68+'FINANCE CAPITAL EXP F.xii'!D56+'WORKS CAPITAL EXP F.xii'!D68+'ESD CAPITAL EXP F.xii'!D68+'PHC CAPITAL EXP F.xii'!D68+'WATSAN CAPITAL EXP F.xii'!D68</f>
        <v>16000000</v>
      </c>
      <c r="D12" s="28">
        <f>'PMD CAPITAL EXP F.xii'!E66+'AGRIC CAPITAL EXP F.xii'!E68+'FINANCE CAPITAL EXP F.xii'!E56+'WORKS CAPITAL EXP F.xii'!E68+'ESD CAPITAL EXP F.xii'!E68+'PHC CAPITAL EXP F.xii'!E68+'WATSAN CAPITAL EXP F.xii'!E68</f>
        <v>0</v>
      </c>
      <c r="E12" s="28">
        <f>'PMD CAPITAL EXP F.xii'!F66+'AGRIC CAPITAL EXP F.xii'!F68+'FINANCE CAPITAL EXP F.xii'!F56+'WORKS CAPITAL EXP F.xii'!F68+'ESD CAPITAL EXP F.xii'!F68+'PHC CAPITAL EXP F.xii'!F68+'WATSAN CAPITAL EXP F.xii'!F68</f>
        <v>305000000</v>
      </c>
    </row>
    <row r="13" spans="1:5" x14ac:dyDescent="0.3">
      <c r="A13" s="20">
        <v>32030100</v>
      </c>
      <c r="B13" s="21" t="s">
        <v>466</v>
      </c>
      <c r="C13" s="28">
        <f>'PMD CAPITAL EXP F.xii'!D73+'AGRIC CAPITAL EXP F.xii'!D75+'FINANCE CAPITAL EXP F.xii'!D63+'WORKS CAPITAL EXP F.xii'!D75+'ESD CAPITAL EXP F.xii'!D75+'PHC CAPITAL EXP F.xii'!D75+'WATSAN CAPITAL EXP F.xii'!D75</f>
        <v>3000000</v>
      </c>
      <c r="D13" s="28">
        <f>'PMD CAPITAL EXP F.xii'!E73+'AGRIC CAPITAL EXP F.xii'!E75+'FINANCE CAPITAL EXP F.xii'!E63+'WORKS CAPITAL EXP F.xii'!E75+'ESD CAPITAL EXP F.xii'!E75+'PHC CAPITAL EXP F.xii'!E75+'WATSAN CAPITAL EXP F.xii'!E75</f>
        <v>2950000</v>
      </c>
      <c r="E13" s="28">
        <f>'PMD CAPITAL EXP F.xii'!F73+'AGRIC CAPITAL EXP F.xii'!F75+'FINANCE CAPITAL EXP F.xii'!F63+'WORKS CAPITAL EXP F.xii'!F75+'ESD CAPITAL EXP F.xii'!F75+'PHC CAPITAL EXP F.xii'!F75+'WATSAN CAPITAL EXP F.xii'!F75</f>
        <v>5000000</v>
      </c>
    </row>
    <row r="14" spans="1:5" x14ac:dyDescent="0.3">
      <c r="A14" s="20">
        <v>32011000</v>
      </c>
      <c r="B14" s="21" t="s">
        <v>555</v>
      </c>
      <c r="C14" s="28">
        <f>'PMD CAPITAL EXP F.xii'!D79+'AGRIC CAPITAL EXP F.xii'!D79+'FINANCE CAPITAL EXP F.xii'!D69+'WORKS CAPITAL EXP F.xii'!D81+'ESD CAPITAL EXP F.xii'!D81+'PHC CAPITAL EXP F.xii'!D81+'WATSAN CAPITAL EXP F.xii'!D81</f>
        <v>0</v>
      </c>
      <c r="D14" s="28">
        <f>'PMD CAPITAL EXP F.xii'!E79+'AGRIC CAPITAL EXP F.xii'!E79+'FINANCE CAPITAL EXP F.xii'!E69+'WORKS CAPITAL EXP F.xii'!E81+'ESD CAPITAL EXP F.xii'!E81+'PHC CAPITAL EXP F.xii'!E81+'WATSAN CAPITAL EXP F.xii'!E81</f>
        <v>0</v>
      </c>
      <c r="E14" s="28">
        <f>'PMD CAPITAL EXP F.xii'!F79+'AGRIC CAPITAL EXP F.xii'!F79+'FINANCE CAPITAL EXP F.xii'!F69+'WORKS CAPITAL EXP F.xii'!F81+'ESD CAPITAL EXP F.xii'!F81+'PHC CAPITAL EXP F.xii'!F81+'WATSAN CAPITAL EXP F.xii'!F81</f>
        <v>0</v>
      </c>
    </row>
    <row r="15" spans="1:5" hidden="1" x14ac:dyDescent="0.3">
      <c r="A15" s="21" t="s">
        <v>341</v>
      </c>
      <c r="B15" s="21" t="s">
        <v>341</v>
      </c>
      <c r="C15" s="21"/>
      <c r="D15" s="21"/>
      <c r="E15" s="21"/>
    </row>
    <row r="16" spans="1:5" hidden="1" x14ac:dyDescent="0.3">
      <c r="A16" s="21" t="s">
        <v>341</v>
      </c>
      <c r="B16" s="21" t="s">
        <v>341</v>
      </c>
      <c r="C16" s="21"/>
      <c r="D16" s="21"/>
      <c r="E16" s="21"/>
    </row>
    <row r="17" spans="1:5" hidden="1" x14ac:dyDescent="0.3">
      <c r="A17" s="21" t="s">
        <v>341</v>
      </c>
      <c r="B17" s="21" t="s">
        <v>341</v>
      </c>
      <c r="C17" s="21"/>
      <c r="D17" s="21"/>
      <c r="E17" s="21"/>
    </row>
    <row r="18" spans="1:5" hidden="1" x14ac:dyDescent="0.3">
      <c r="A18" s="21" t="s">
        <v>341</v>
      </c>
      <c r="B18" s="21" t="s">
        <v>341</v>
      </c>
      <c r="C18" s="21"/>
      <c r="D18" s="21"/>
      <c r="E18" s="21"/>
    </row>
    <row r="19" spans="1:5" hidden="1" x14ac:dyDescent="0.3">
      <c r="A19" s="21" t="s">
        <v>341</v>
      </c>
      <c r="B19" s="21" t="s">
        <v>341</v>
      </c>
      <c r="C19" s="21"/>
      <c r="D19" s="21"/>
      <c r="E19" s="21"/>
    </row>
    <row r="20" spans="1:5" hidden="1" x14ac:dyDescent="0.3">
      <c r="A20" s="21" t="s">
        <v>341</v>
      </c>
      <c r="B20" s="21" t="s">
        <v>341</v>
      </c>
      <c r="C20" s="21"/>
      <c r="D20" s="21"/>
      <c r="E20" s="21"/>
    </row>
    <row r="21" spans="1:5" hidden="1" x14ac:dyDescent="0.3">
      <c r="A21" s="21" t="s">
        <v>341</v>
      </c>
      <c r="B21" s="21" t="s">
        <v>341</v>
      </c>
      <c r="C21" s="21"/>
      <c r="D21" s="21"/>
      <c r="E21" s="21"/>
    </row>
    <row r="22" spans="1:5" hidden="1" x14ac:dyDescent="0.3">
      <c r="A22" s="21" t="s">
        <v>341</v>
      </c>
      <c r="B22" s="21" t="s">
        <v>341</v>
      </c>
      <c r="C22" s="21"/>
      <c r="D22" s="21"/>
      <c r="E22" s="21"/>
    </row>
    <row r="23" spans="1:5" hidden="1" x14ac:dyDescent="0.3">
      <c r="A23" s="21" t="s">
        <v>341</v>
      </c>
      <c r="B23" s="21" t="s">
        <v>341</v>
      </c>
      <c r="C23" s="21"/>
      <c r="D23" s="21"/>
      <c r="E23" s="21"/>
    </row>
    <row r="24" spans="1:5" hidden="1" x14ac:dyDescent="0.3">
      <c r="A24" s="21" t="s">
        <v>341</v>
      </c>
      <c r="B24" s="21" t="s">
        <v>341</v>
      </c>
      <c r="C24" s="21"/>
      <c r="D24" s="21"/>
      <c r="E24" s="21"/>
    </row>
    <row r="25" spans="1:5" hidden="1" x14ac:dyDescent="0.3">
      <c r="A25" s="21" t="s">
        <v>341</v>
      </c>
      <c r="B25" s="21" t="s">
        <v>341</v>
      </c>
      <c r="C25" s="21"/>
      <c r="D25" s="21"/>
      <c r="E25" s="21"/>
    </row>
    <row r="26" spans="1:5" hidden="1" x14ac:dyDescent="0.3">
      <c r="A26" s="21" t="s">
        <v>341</v>
      </c>
      <c r="B26" s="21" t="s">
        <v>341</v>
      </c>
      <c r="C26" s="21"/>
      <c r="D26" s="21"/>
      <c r="E26" s="21"/>
    </row>
    <row r="27" spans="1:5" hidden="1" x14ac:dyDescent="0.3">
      <c r="A27" s="21" t="s">
        <v>341</v>
      </c>
      <c r="B27" s="21" t="s">
        <v>341</v>
      </c>
      <c r="C27" s="21"/>
      <c r="D27" s="21"/>
      <c r="E27" s="21"/>
    </row>
    <row r="28" spans="1:5" x14ac:dyDescent="0.3">
      <c r="A28" s="21" t="s">
        <v>341</v>
      </c>
      <c r="B28" s="23" t="s">
        <v>517</v>
      </c>
      <c r="C28" s="29">
        <f>SUM(C5:C27)</f>
        <v>1683976525</v>
      </c>
      <c r="D28" s="29">
        <f t="shared" ref="D28:E28" si="0">SUM(D5:D27)</f>
        <v>823769234.42000008</v>
      </c>
      <c r="E28" s="29">
        <f t="shared" si="0"/>
        <v>3443665583</v>
      </c>
    </row>
    <row r="29" spans="1:5" hidden="1" x14ac:dyDescent="0.3">
      <c r="A29" s="4"/>
      <c r="B29" s="5"/>
      <c r="C29" s="11"/>
      <c r="D29" s="11"/>
      <c r="E29" s="11"/>
    </row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sSvaYDx7wEzboZ0f04XriUjpsznvEksVqZPInv3b+f9/EqsZWhec8vvi4rEiZkMFtGcVR3hp9FmPMD6ca4WNWw==" saltValue="B53sn6frBsf0ldQEKCV6y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ColWidth="8.81640625" defaultRowHeight="15" x14ac:dyDescent="0.3"/>
  <cols>
    <col min="1" max="1" width="16" style="1" customWidth="1"/>
    <col min="2" max="2" width="52" style="1" bestFit="1" customWidth="1"/>
    <col min="3" max="5" width="24.453125" style="1" bestFit="1" customWidth="1"/>
    <col min="6" max="16384" width="8.81640625" style="1"/>
  </cols>
  <sheetData>
    <row r="1" spans="1:5" x14ac:dyDescent="0.3">
      <c r="A1" s="145" t="s">
        <v>529</v>
      </c>
      <c r="B1" s="145"/>
      <c r="C1" s="145"/>
      <c r="D1" s="145"/>
      <c r="E1" s="145"/>
    </row>
    <row r="2" spans="1:5" ht="39.65" customHeight="1" x14ac:dyDescent="0.3">
      <c r="A2" s="147" t="s">
        <v>811</v>
      </c>
      <c r="B2" s="147"/>
      <c r="C2" s="147"/>
      <c r="D2" s="147"/>
      <c r="E2" s="147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482</v>
      </c>
      <c r="C4" s="50" t="s">
        <v>598</v>
      </c>
      <c r="D4" s="50" t="s">
        <v>599</v>
      </c>
      <c r="E4" s="50" t="s">
        <v>600</v>
      </c>
    </row>
    <row r="5" spans="1:5" x14ac:dyDescent="0.3">
      <c r="A5" s="25" t="s">
        <v>518</v>
      </c>
      <c r="B5" s="27" t="s">
        <v>483</v>
      </c>
      <c r="C5" s="11">
        <v>0</v>
      </c>
      <c r="D5" s="11">
        <v>0</v>
      </c>
      <c r="E5" s="11">
        <v>0</v>
      </c>
    </row>
    <row r="6" spans="1:5" ht="25.5" customHeight="1" x14ac:dyDescent="0.3">
      <c r="A6" s="25" t="s">
        <v>519</v>
      </c>
      <c r="B6" s="27" t="s">
        <v>484</v>
      </c>
      <c r="C6" s="11">
        <v>0</v>
      </c>
      <c r="D6" s="11">
        <v>0</v>
      </c>
      <c r="E6" s="11">
        <v>0</v>
      </c>
    </row>
    <row r="7" spans="1:5" ht="25.5" customHeight="1" x14ac:dyDescent="0.3">
      <c r="A7" s="25" t="s">
        <v>520</v>
      </c>
      <c r="B7" s="27" t="s">
        <v>485</v>
      </c>
      <c r="C7" s="11">
        <v>0</v>
      </c>
      <c r="D7" s="11">
        <v>0</v>
      </c>
      <c r="E7" s="11">
        <v>0</v>
      </c>
    </row>
    <row r="8" spans="1:5" x14ac:dyDescent="0.3">
      <c r="A8" s="25" t="s">
        <v>521</v>
      </c>
      <c r="B8" s="21" t="s">
        <v>761</v>
      </c>
      <c r="C8" s="11">
        <f>'PMD CAPITAL EXP F.xii'!D6</f>
        <v>510000000</v>
      </c>
      <c r="D8" s="11">
        <f>'PMD CAPITAL EXP F.xii'!E6</f>
        <v>293492777</v>
      </c>
      <c r="E8" s="11">
        <f>'PMD CAPITAL EXP F.xii'!F6</f>
        <v>455000000</v>
      </c>
    </row>
    <row r="9" spans="1:5" x14ac:dyDescent="0.3">
      <c r="A9" s="25" t="s">
        <v>522</v>
      </c>
      <c r="B9" s="21" t="s">
        <v>486</v>
      </c>
      <c r="C9" s="11">
        <f>'AGRIC CAPITAL EXP F.xii'!D6</f>
        <v>220500000</v>
      </c>
      <c r="D9" s="11">
        <f>'AGRIC CAPITAL EXP F.xii'!E6</f>
        <v>2950000</v>
      </c>
      <c r="E9" s="11">
        <f>'AGRIC CAPITAL EXP F.xii'!F6</f>
        <v>379000000</v>
      </c>
    </row>
    <row r="10" spans="1:5" x14ac:dyDescent="0.3">
      <c r="A10" s="25" t="s">
        <v>523</v>
      </c>
      <c r="B10" s="21" t="s">
        <v>487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1734450662</v>
      </c>
    </row>
    <row r="11" spans="1:5" ht="24" customHeight="1" x14ac:dyDescent="0.3">
      <c r="A11" s="25" t="s">
        <v>524</v>
      </c>
      <c r="B11" s="21" t="s">
        <v>488</v>
      </c>
      <c r="C11" s="11">
        <f>'WORKS CAPITAL EXP F.xii'!D6</f>
        <v>381715525</v>
      </c>
      <c r="D11" s="11">
        <f>'WORKS CAPITAL EXP F.xii'!E6</f>
        <v>258500000</v>
      </c>
      <c r="E11" s="11">
        <f>'WORKS CAPITAL EXP F.xii'!F6</f>
        <v>255000000</v>
      </c>
    </row>
    <row r="12" spans="1:5" ht="27" customHeight="1" x14ac:dyDescent="0.3">
      <c r="A12" s="25" t="s">
        <v>525</v>
      </c>
      <c r="B12" s="21" t="s">
        <v>489</v>
      </c>
      <c r="C12" s="11">
        <f>'ESD CAPITAL EXP F.xii'!D6</f>
        <v>413000000</v>
      </c>
      <c r="D12" s="11">
        <f>'ESD CAPITAL EXP F.xii'!E6</f>
        <v>216069451</v>
      </c>
      <c r="E12" s="11">
        <f>'ESD CAPITAL EXP F.xii'!F6</f>
        <v>361214921</v>
      </c>
    </row>
    <row r="13" spans="1:5" x14ac:dyDescent="0.3">
      <c r="A13" s="25" t="s">
        <v>526</v>
      </c>
      <c r="B13" s="21" t="s">
        <v>768</v>
      </c>
      <c r="C13" s="11">
        <f>'PHC CAPITAL EXP F.xii'!D6</f>
        <v>5000000</v>
      </c>
      <c r="D13" s="11">
        <f>'PHC CAPITAL EXP F.xii'!E6</f>
        <v>0</v>
      </c>
      <c r="E13" s="11">
        <f>'PHC CAPITAL EXP F.xii'!F6</f>
        <v>165000000</v>
      </c>
    </row>
    <row r="14" spans="1:5" ht="24" customHeight="1" x14ac:dyDescent="0.3">
      <c r="A14" s="25" t="s">
        <v>527</v>
      </c>
      <c r="B14" s="21" t="s">
        <v>490</v>
      </c>
      <c r="C14" s="11">
        <f>'WATSAN CAPITAL EXP F.xii'!D6</f>
        <v>153761000</v>
      </c>
      <c r="D14" s="11">
        <f>'WATSAN CAPITAL EXP F.xii'!E6</f>
        <v>52757006.420000002</v>
      </c>
      <c r="E14" s="11">
        <f>'WATSAN CAPITAL EXP F.xii'!F6</f>
        <v>94000000</v>
      </c>
    </row>
    <row r="15" spans="1:5" ht="20.25" customHeight="1" x14ac:dyDescent="0.3">
      <c r="A15" s="25" t="s">
        <v>528</v>
      </c>
      <c r="B15" s="27" t="s">
        <v>491</v>
      </c>
      <c r="C15" s="11">
        <v>0</v>
      </c>
      <c r="D15" s="11">
        <v>0</v>
      </c>
      <c r="E15" s="11">
        <v>0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0"/>
      <c r="D17" s="10"/>
      <c r="E17" s="10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/>
      <c r="B25" s="5" t="s">
        <v>474</v>
      </c>
      <c r="C25" s="11">
        <f>SUM(C5:C24)</f>
        <v>1683976525</v>
      </c>
      <c r="D25" s="11">
        <f t="shared" ref="D25:E25" si="0">SUM(D5:D24)</f>
        <v>823769234.41999996</v>
      </c>
      <c r="E25" s="11">
        <f t="shared" si="0"/>
        <v>3443665583</v>
      </c>
    </row>
    <row r="26" spans="1:5" hidden="1" x14ac:dyDescent="0.3">
      <c r="A26" s="4"/>
      <c r="B26" s="5"/>
      <c r="C26" s="11"/>
      <c r="D26" s="11"/>
      <c r="E26" s="1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uqwvgvLDmEJpDH8Da9fTOFQg8UwZig00zb6JXcyAHTGHfb9agWMBR0XNBf7P9kNAz3tCY7KtQyJsjWm2SCT+qw==" saltValue="eXmInThHSU5kypNjdwmh7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topLeftCell="B7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812</v>
      </c>
      <c r="B3" s="147"/>
      <c r="C3" s="147"/>
      <c r="D3" s="147"/>
      <c r="E3" s="147"/>
    </row>
    <row r="4" spans="1:5" x14ac:dyDescent="0.3">
      <c r="A4" s="146" t="s">
        <v>758</v>
      </c>
      <c r="B4" s="146"/>
      <c r="C4" s="146"/>
      <c r="D4" s="146"/>
      <c r="E4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12">
        <f>C8+C13+C20</f>
        <v>66085338</v>
      </c>
      <c r="D7" s="12">
        <f t="shared" ref="D7:E7" si="0">D8+D13+D20</f>
        <v>16869334</v>
      </c>
      <c r="E7" s="12">
        <f t="shared" si="0"/>
        <v>46869334</v>
      </c>
    </row>
    <row r="8" spans="1:5" s="1" customFormat="1" x14ac:dyDescent="0.3">
      <c r="A8" s="3">
        <v>2101</v>
      </c>
      <c r="B8" s="3" t="s">
        <v>5</v>
      </c>
      <c r="C8" s="12">
        <f>C9</f>
        <v>6869334</v>
      </c>
      <c r="D8" s="12">
        <f t="shared" ref="D8:E8" si="1">D9</f>
        <v>6869334</v>
      </c>
      <c r="E8" s="12">
        <f t="shared" si="1"/>
        <v>6869334</v>
      </c>
    </row>
    <row r="9" spans="1:5" s="1" customFormat="1" x14ac:dyDescent="0.3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6869334</v>
      </c>
      <c r="E9" s="12">
        <f t="shared" si="2"/>
        <v>6869334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88">
        <v>6869334</v>
      </c>
      <c r="D12" s="88">
        <v>6869334</v>
      </c>
      <c r="E12" s="88">
        <v>6869334</v>
      </c>
    </row>
    <row r="13" spans="1:5" s="1" customFormat="1" x14ac:dyDescent="0.3">
      <c r="A13" s="3">
        <v>2102</v>
      </c>
      <c r="B13" s="3" t="s">
        <v>9</v>
      </c>
      <c r="C13" s="12">
        <f>C14+C18</f>
        <v>38608002</v>
      </c>
      <c r="D13" s="12">
        <f t="shared" ref="D13:E13" si="3">D14+D18</f>
        <v>10000000</v>
      </c>
      <c r="E13" s="12">
        <f t="shared" si="3"/>
        <v>40000000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38608002</v>
      </c>
      <c r="D14" s="12">
        <f t="shared" ref="D14:E14" si="4">SUM(D15:D17)</f>
        <v>10000000</v>
      </c>
      <c r="E14" s="12">
        <f t="shared" si="4"/>
        <v>40000000</v>
      </c>
    </row>
    <row r="15" spans="1:5" x14ac:dyDescent="0.3">
      <c r="A15" s="59">
        <v>21020104</v>
      </c>
      <c r="B15" s="48" t="s">
        <v>11</v>
      </c>
      <c r="C15" s="41">
        <v>20608002</v>
      </c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843</v>
      </c>
      <c r="C17" s="96">
        <v>18000000</v>
      </c>
      <c r="D17" s="97">
        <v>10000000</v>
      </c>
      <c r="E17" s="96">
        <v>40000000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20608002</v>
      </c>
      <c r="D20" s="12">
        <f t="shared" ref="D20:E20" si="6">SUM(D21:D23)</f>
        <v>0</v>
      </c>
      <c r="E20" s="12">
        <f t="shared" si="6"/>
        <v>0</v>
      </c>
    </row>
    <row r="21" spans="1:5" x14ac:dyDescent="0.3">
      <c r="A21" s="59">
        <v>21030101</v>
      </c>
      <c r="B21" s="48" t="s">
        <v>17</v>
      </c>
      <c r="C21" s="41">
        <v>20608002</v>
      </c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bN5t+EiUpvHRxXvHCYQSZNkC2s5vwvxJUMwJwVSZSeqAFk97Z/agNbXz4QPzDP4W6aw5KPvmmCEqluB1MbY61w==" saltValue="1F9Je73f9UssqTyJ4vRnb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B70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813</v>
      </c>
      <c r="B4" s="147"/>
      <c r="C4" s="147"/>
      <c r="D4" s="147"/>
      <c r="E4" s="147"/>
    </row>
    <row r="5" spans="1:5" x14ac:dyDescent="0.3">
      <c r="A5" s="146" t="s">
        <v>758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C8+C84+C88+C93</f>
        <v>342000000</v>
      </c>
      <c r="D7" s="12">
        <f t="shared" ref="D7:E7" si="0">D8+D84+D88+D93</f>
        <v>444748880.19999999</v>
      </c>
      <c r="E7" s="12">
        <f t="shared" si="0"/>
        <v>389500000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342000000</v>
      </c>
      <c r="D8" s="12">
        <f t="shared" ref="D8:E8" si="1">D9+D14+D22+D36+D45+D48+D54+D63+D67+D70</f>
        <v>444748880.19999999</v>
      </c>
      <c r="E8" s="12">
        <f t="shared" si="1"/>
        <v>389500000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6000000</v>
      </c>
      <c r="D9" s="12">
        <f t="shared" ref="D9:E9" si="2">SUM(D10:D13)</f>
        <v>2910000</v>
      </c>
      <c r="E9" s="12">
        <f t="shared" si="2"/>
        <v>7000000</v>
      </c>
    </row>
    <row r="10" spans="1:5" x14ac:dyDescent="0.3">
      <c r="A10" s="43">
        <v>22020101</v>
      </c>
      <c r="B10" s="44" t="s">
        <v>23</v>
      </c>
      <c r="C10" s="88">
        <v>3000000</v>
      </c>
      <c r="D10" s="89">
        <v>1600000</v>
      </c>
      <c r="E10" s="88">
        <v>2000000</v>
      </c>
    </row>
    <row r="11" spans="1:5" x14ac:dyDescent="0.3">
      <c r="A11" s="43">
        <v>22020102</v>
      </c>
      <c r="B11" s="44" t="s">
        <v>24</v>
      </c>
      <c r="C11" s="88">
        <v>3000000</v>
      </c>
      <c r="D11" s="89">
        <v>1310000</v>
      </c>
      <c r="E11" s="88">
        <v>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1000000</v>
      </c>
      <c r="E22" s="12">
        <f t="shared" si="3"/>
        <v>1500000</v>
      </c>
    </row>
    <row r="23" spans="1:5" x14ac:dyDescent="0.3">
      <c r="A23" s="43">
        <v>22020301</v>
      </c>
      <c r="B23" s="44" t="s">
        <v>36</v>
      </c>
      <c r="C23" s="88">
        <v>1000000</v>
      </c>
      <c r="D23" s="89">
        <v>1000000</v>
      </c>
      <c r="E23" s="88">
        <v>1500000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2476000</v>
      </c>
      <c r="E36" s="12">
        <f t="shared" si="4"/>
        <v>5000000</v>
      </c>
    </row>
    <row r="37" spans="1:5" x14ac:dyDescent="0.3">
      <c r="A37" s="43">
        <v>22020401</v>
      </c>
      <c r="B37" s="44" t="s">
        <v>50</v>
      </c>
      <c r="C37" s="88">
        <v>1500000</v>
      </c>
      <c r="D37" s="89">
        <v>1476000</v>
      </c>
      <c r="E37" s="88">
        <v>3000000</v>
      </c>
    </row>
    <row r="38" spans="1:5" x14ac:dyDescent="0.3">
      <c r="A38" s="43">
        <v>22020402</v>
      </c>
      <c r="B38" s="44" t="s">
        <v>51</v>
      </c>
      <c r="C38" s="88">
        <v>1000000</v>
      </c>
      <c r="D38" s="89">
        <v>1000000</v>
      </c>
      <c r="E38" s="88">
        <v>2000000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5000000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x14ac:dyDescent="0.3">
      <c r="A47" s="43">
        <v>22020502</v>
      </c>
      <c r="B47" s="44" t="s">
        <v>60</v>
      </c>
      <c r="C47" s="41"/>
      <c r="D47" s="41"/>
      <c r="E47" s="41">
        <v>5000000</v>
      </c>
    </row>
    <row r="48" spans="1:5" s="1" customFormat="1" x14ac:dyDescent="0.3">
      <c r="A48" s="4">
        <v>220206</v>
      </c>
      <c r="B48" s="5" t="s">
        <v>61</v>
      </c>
      <c r="C48" s="12">
        <f>SUM(C49:C53)</f>
        <v>306000000</v>
      </c>
      <c r="D48" s="12">
        <f t="shared" ref="D48:E48" si="6">SUM(D49:D53)</f>
        <v>421714765</v>
      </c>
      <c r="E48" s="12">
        <f t="shared" si="6"/>
        <v>355000000</v>
      </c>
    </row>
    <row r="49" spans="1:5" ht="15.5" thickBot="1" x14ac:dyDescent="0.35">
      <c r="A49" s="43">
        <v>22020601</v>
      </c>
      <c r="B49" s="44" t="s">
        <v>62</v>
      </c>
      <c r="C49" s="92">
        <v>300000000</v>
      </c>
      <c r="D49" s="93">
        <v>416214765</v>
      </c>
      <c r="E49" s="92">
        <v>348000000</v>
      </c>
    </row>
    <row r="50" spans="1:5" hidden="1" x14ac:dyDescent="0.3">
      <c r="A50" s="43">
        <v>22020602</v>
      </c>
      <c r="B50" s="44" t="s">
        <v>63</v>
      </c>
      <c r="C50" s="67"/>
      <c r="D50" s="94"/>
      <c r="E50" s="67"/>
    </row>
    <row r="51" spans="1:5" hidden="1" x14ac:dyDescent="0.3">
      <c r="A51" s="43">
        <v>22020603</v>
      </c>
      <c r="B51" s="44" t="s">
        <v>64</v>
      </c>
      <c r="C51" s="95"/>
      <c r="D51" s="95"/>
      <c r="E51" s="95"/>
    </row>
    <row r="52" spans="1:5" x14ac:dyDescent="0.3">
      <c r="A52" s="43">
        <v>22020604</v>
      </c>
      <c r="B52" s="44" t="s">
        <v>65</v>
      </c>
      <c r="C52" s="96">
        <v>6000000</v>
      </c>
      <c r="D52" s="97">
        <v>5500000</v>
      </c>
      <c r="E52" s="96">
        <v>7000000</v>
      </c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2500000</v>
      </c>
      <c r="D63" s="12">
        <f t="shared" ref="D63:E63" si="8">SUM(D64:D66)</f>
        <v>2420000</v>
      </c>
      <c r="E63" s="12">
        <f t="shared" si="8"/>
        <v>4000000</v>
      </c>
    </row>
    <row r="64" spans="1:5" x14ac:dyDescent="0.3">
      <c r="A64" s="43">
        <v>22020801</v>
      </c>
      <c r="B64" s="44" t="s">
        <v>77</v>
      </c>
      <c r="C64" s="88">
        <v>2500000</v>
      </c>
      <c r="D64" s="89">
        <v>2420000</v>
      </c>
      <c r="E64" s="88">
        <v>4000000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24000000</v>
      </c>
      <c r="D70" s="12">
        <f t="shared" ref="D70:E70" si="10">SUM(D71:D83)</f>
        <v>14228115.199999999</v>
      </c>
      <c r="E70" s="12">
        <f t="shared" si="10"/>
        <v>12000000</v>
      </c>
    </row>
    <row r="71" spans="1:5" x14ac:dyDescent="0.3">
      <c r="A71" s="43">
        <v>22021001</v>
      </c>
      <c r="B71" s="44" t="s">
        <v>84</v>
      </c>
      <c r="C71" s="88">
        <v>2000000</v>
      </c>
      <c r="D71" s="89"/>
      <c r="E71" s="88"/>
    </row>
    <row r="72" spans="1:5" x14ac:dyDescent="0.3">
      <c r="A72" s="43">
        <v>22021002</v>
      </c>
      <c r="B72" s="44" t="s">
        <v>85</v>
      </c>
      <c r="C72" s="88">
        <v>7000000</v>
      </c>
      <c r="D72" s="89"/>
      <c r="E72" s="88"/>
    </row>
    <row r="73" spans="1:5" ht="15.5" hidden="1" thickBot="1" x14ac:dyDescent="0.35">
      <c r="A73" s="43">
        <v>22021003</v>
      </c>
      <c r="B73" s="44" t="s">
        <v>86</v>
      </c>
      <c r="C73" s="92"/>
      <c r="D73" s="93"/>
      <c r="E73" s="92"/>
    </row>
    <row r="74" spans="1:5" hidden="1" x14ac:dyDescent="0.3">
      <c r="A74" s="43">
        <v>22021004</v>
      </c>
      <c r="B74" s="44" t="s">
        <v>87</v>
      </c>
      <c r="C74" s="98"/>
      <c r="D74" s="94"/>
      <c r="E74" s="98"/>
    </row>
    <row r="75" spans="1:5" hidden="1" x14ac:dyDescent="0.3">
      <c r="A75" s="43">
        <v>22021006</v>
      </c>
      <c r="B75" s="44" t="s">
        <v>88</v>
      </c>
      <c r="C75" s="95"/>
      <c r="D75" s="99"/>
      <c r="E75" s="95"/>
    </row>
    <row r="76" spans="1:5" x14ac:dyDescent="0.3">
      <c r="A76" s="43">
        <v>22021007</v>
      </c>
      <c r="B76" s="44" t="s">
        <v>89</v>
      </c>
      <c r="C76" s="96">
        <v>15000000</v>
      </c>
      <c r="D76" s="97">
        <v>14228115.199999999</v>
      </c>
      <c r="E76" s="96">
        <v>12000000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aIrH4G8IbaFPwjvccCFW2IrkzveU6qnXOPMz+c6jZHiwOMM0brK8bUD1T0BnhYSIXHO7yGBdYg4UCKsjZ40iDA==" saltValue="9wij1VPIbSH3tf5UbS3VH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topLeftCell="A3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814</v>
      </c>
      <c r="B3" s="147"/>
      <c r="C3" s="147"/>
      <c r="D3" s="147"/>
      <c r="E3" s="147"/>
    </row>
    <row r="4" spans="1:5" x14ac:dyDescent="0.3">
      <c r="A4" s="146" t="s">
        <v>759</v>
      </c>
      <c r="B4" s="146"/>
      <c r="C4" s="146"/>
      <c r="D4" s="146"/>
      <c r="E4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12">
        <f>C8+C13+C20</f>
        <v>32607256</v>
      </c>
      <c r="D7" s="12">
        <f t="shared" ref="D7:E7" si="0">D8+D13+D20</f>
        <v>32607256</v>
      </c>
      <c r="E7" s="12">
        <f t="shared" si="0"/>
        <v>32607256</v>
      </c>
    </row>
    <row r="8" spans="1:5" s="1" customFormat="1" x14ac:dyDescent="0.3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32607256</v>
      </c>
    </row>
    <row r="9" spans="1:5" s="1" customFormat="1" x14ac:dyDescent="0.3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32607256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88">
        <v>32607256</v>
      </c>
      <c r="D12" s="88">
        <v>32607256</v>
      </c>
      <c r="E12" s="88">
        <v>32607256</v>
      </c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HqlBZ/8sKdRRuqGuWDrJ5Yun9LaMaTTSqc004Y1NI/3vAWtjO8nT4GCSkZTVwnYBxNKUVDNJRpBuhLsis8cdXA==" saltValue="FiTmaB0ErzylobIWNkPLW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topLeftCell="A3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815</v>
      </c>
      <c r="B4" s="147"/>
      <c r="C4" s="147"/>
      <c r="D4" s="147"/>
      <c r="E4" s="147"/>
    </row>
    <row r="5" spans="1:5" x14ac:dyDescent="0.3">
      <c r="A5" s="146" t="s">
        <v>759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C8+C84+C88+C93</f>
        <v>12500000</v>
      </c>
      <c r="D7" s="12">
        <f t="shared" ref="D7:E7" si="0">D8+D84+D88+D93</f>
        <v>5427000</v>
      </c>
      <c r="E7" s="12">
        <f t="shared" si="0"/>
        <v>16500000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12500000</v>
      </c>
      <c r="D8" s="12">
        <f t="shared" ref="D8:E8" si="1">D9+D14+D22+D36+D45+D48+D54+D63+D67+D70</f>
        <v>5427000</v>
      </c>
      <c r="E8" s="12">
        <f t="shared" si="1"/>
        <v>16500000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6000000</v>
      </c>
      <c r="D9" s="12">
        <f t="shared" ref="D9:E9" si="2">SUM(D10:D13)</f>
        <v>1177000</v>
      </c>
      <c r="E9" s="12">
        <f t="shared" si="2"/>
        <v>5000000</v>
      </c>
    </row>
    <row r="10" spans="1:5" x14ac:dyDescent="0.3">
      <c r="A10" s="43">
        <v>22020101</v>
      </c>
      <c r="B10" s="44" t="s">
        <v>23</v>
      </c>
      <c r="C10" s="88">
        <v>2000000</v>
      </c>
      <c r="D10" s="100"/>
      <c r="E10" s="101"/>
    </row>
    <row r="11" spans="1:5" x14ac:dyDescent="0.3">
      <c r="A11" s="43">
        <v>22020102</v>
      </c>
      <c r="B11" s="44" t="s">
        <v>24</v>
      </c>
      <c r="C11" s="88">
        <v>4000000</v>
      </c>
      <c r="D11" s="89">
        <v>1177000</v>
      </c>
      <c r="E11" s="88">
        <v>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980000</v>
      </c>
      <c r="E22" s="12">
        <f t="shared" si="3"/>
        <v>2000000</v>
      </c>
    </row>
    <row r="23" spans="1:5" x14ac:dyDescent="0.3">
      <c r="A23" s="43">
        <v>22020301</v>
      </c>
      <c r="B23" s="44" t="s">
        <v>36</v>
      </c>
      <c r="C23" s="88">
        <v>1000000</v>
      </c>
      <c r="D23" s="89">
        <v>980000</v>
      </c>
      <c r="E23" s="88">
        <v>2000000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2500000</v>
      </c>
    </row>
    <row r="37" spans="1:5" x14ac:dyDescent="0.3">
      <c r="A37" s="43">
        <v>22020401</v>
      </c>
      <c r="B37" s="44" t="s">
        <v>50</v>
      </c>
      <c r="C37" s="41"/>
      <c r="D37" s="41"/>
      <c r="E37" s="41">
        <v>2000000</v>
      </c>
    </row>
    <row r="38" spans="1:5" x14ac:dyDescent="0.3">
      <c r="A38" s="43">
        <v>22020402</v>
      </c>
      <c r="B38" s="44" t="s">
        <v>51</v>
      </c>
      <c r="C38" s="41"/>
      <c r="D38" s="41"/>
      <c r="E38" s="41">
        <v>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2500000</v>
      </c>
      <c r="D63" s="12">
        <f t="shared" ref="D63:E63" si="8">SUM(D64:D66)</f>
        <v>2070000</v>
      </c>
      <c r="E63" s="12">
        <f t="shared" si="8"/>
        <v>3000000</v>
      </c>
    </row>
    <row r="64" spans="1:5" x14ac:dyDescent="0.3">
      <c r="A64" s="43">
        <v>22020801</v>
      </c>
      <c r="B64" s="44" t="s">
        <v>77</v>
      </c>
      <c r="C64" s="88">
        <v>2500000</v>
      </c>
      <c r="D64" s="89">
        <v>2070000</v>
      </c>
      <c r="E64" s="88">
        <v>3000000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3000000</v>
      </c>
      <c r="D70" s="12">
        <f t="shared" ref="D70:E70" si="10">SUM(D71:D83)</f>
        <v>1200000</v>
      </c>
      <c r="E70" s="12">
        <f t="shared" si="10"/>
        <v>4000000</v>
      </c>
    </row>
    <row r="71" spans="1:5" x14ac:dyDescent="0.3">
      <c r="A71" s="43">
        <v>22021001</v>
      </c>
      <c r="B71" s="44" t="s">
        <v>84</v>
      </c>
      <c r="C71" s="88">
        <v>500000</v>
      </c>
      <c r="D71" s="89">
        <v>1000000</v>
      </c>
      <c r="E71" s="88">
        <v>2500000</v>
      </c>
    </row>
    <row r="72" spans="1:5" ht="15.5" thickBot="1" x14ac:dyDescent="0.35">
      <c r="A72" s="43">
        <v>22021002</v>
      </c>
      <c r="B72" s="44" t="s">
        <v>85</v>
      </c>
      <c r="C72" s="88">
        <v>1500000</v>
      </c>
      <c r="D72" s="89"/>
      <c r="E72" s="88"/>
    </row>
    <row r="73" spans="1:5" hidden="1" x14ac:dyDescent="0.3">
      <c r="A73" s="43">
        <v>22021003</v>
      </c>
      <c r="B73" s="44" t="s">
        <v>86</v>
      </c>
      <c r="C73" s="88"/>
      <c r="D73" s="89"/>
      <c r="E73" s="88"/>
    </row>
    <row r="74" spans="1:5" hidden="1" x14ac:dyDescent="0.3">
      <c r="A74" s="43">
        <v>22021004</v>
      </c>
      <c r="B74" s="44" t="s">
        <v>87</v>
      </c>
      <c r="C74" s="88"/>
      <c r="D74" s="89"/>
      <c r="E74" s="88"/>
    </row>
    <row r="75" spans="1:5" ht="15.5" hidden="1" thickBot="1" x14ac:dyDescent="0.35">
      <c r="A75" s="43">
        <v>22021006</v>
      </c>
      <c r="B75" s="44" t="s">
        <v>88</v>
      </c>
      <c r="C75" s="92"/>
      <c r="D75" s="93"/>
      <c r="E75" s="92"/>
    </row>
    <row r="76" spans="1:5" x14ac:dyDescent="0.3">
      <c r="A76" s="43">
        <v>22021007</v>
      </c>
      <c r="B76" s="44" t="s">
        <v>89</v>
      </c>
      <c r="C76" s="102">
        <v>1000000</v>
      </c>
      <c r="D76" s="98">
        <v>200000</v>
      </c>
      <c r="E76" s="98">
        <v>1500000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+lWhcK7mdxuPd6acpFiYViCAmS+hK4t5ZYLsA2c457K/UUQwbcMoWHY8MdIw9t55n3tX2Cf31DsVVSP8yuD0iA==" saltValue="GNRYGpZnMqSVM3RgwYuhI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topLeftCell="A3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816</v>
      </c>
      <c r="B3" s="147"/>
      <c r="C3" s="147"/>
      <c r="D3" s="147"/>
      <c r="E3" s="147"/>
    </row>
    <row r="4" spans="1:5" x14ac:dyDescent="0.3">
      <c r="A4" s="146" t="s">
        <v>760</v>
      </c>
      <c r="B4" s="146"/>
      <c r="C4" s="146"/>
      <c r="D4" s="146"/>
      <c r="E4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12">
        <f>C8+C13+C20</f>
        <v>42165505</v>
      </c>
      <c r="D7" s="12">
        <f t="shared" ref="D7:E7" si="0">D8+D13+D20</f>
        <v>42165505</v>
      </c>
      <c r="E7" s="12">
        <f t="shared" si="0"/>
        <v>42165505</v>
      </c>
    </row>
    <row r="8" spans="1:5" s="1" customFormat="1" x14ac:dyDescent="0.3">
      <c r="A8" s="3">
        <v>2101</v>
      </c>
      <c r="B8" s="3" t="s">
        <v>5</v>
      </c>
      <c r="C8" s="12">
        <f>C9</f>
        <v>42165505</v>
      </c>
      <c r="D8" s="12">
        <f t="shared" ref="D8:E8" si="1">D9</f>
        <v>42165505</v>
      </c>
      <c r="E8" s="12">
        <f t="shared" si="1"/>
        <v>42165505</v>
      </c>
    </row>
    <row r="9" spans="1:5" s="1" customFormat="1" x14ac:dyDescent="0.3">
      <c r="A9" s="3">
        <v>210101</v>
      </c>
      <c r="B9" s="3" t="s">
        <v>6</v>
      </c>
      <c r="C9" s="12">
        <f>SUM(C10:C12)</f>
        <v>42165505</v>
      </c>
      <c r="D9" s="12">
        <f t="shared" ref="D9:E9" si="2">SUM(D10:D12)</f>
        <v>42165505</v>
      </c>
      <c r="E9" s="12">
        <f t="shared" si="2"/>
        <v>42165505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88">
        <v>42165505</v>
      </c>
      <c r="D12" s="88">
        <v>42165505</v>
      </c>
      <c r="E12" s="88">
        <v>42165505</v>
      </c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7flsLDrlGg1T9E83dN9o6pCgYyz6bZ3l9qaU6YMLs59K9LUNgnAKmn7loFrBSCNIw3UOW53IYNsEjfvhc5uNNQ==" saltValue="CVFTDy+Gq2Mx41uUH9Mn0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topLeftCell="B55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817</v>
      </c>
      <c r="B4" s="147"/>
      <c r="C4" s="147"/>
      <c r="D4" s="147"/>
      <c r="E4" s="147"/>
    </row>
    <row r="5" spans="1:5" x14ac:dyDescent="0.3">
      <c r="A5" s="146" t="s">
        <v>760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C8+C85+C89+C94</f>
        <v>42500000</v>
      </c>
      <c r="D7" s="12">
        <f t="shared" ref="D7:E7" si="0">D8+D85+D89+D94</f>
        <v>9262000</v>
      </c>
      <c r="E7" s="12">
        <f t="shared" si="0"/>
        <v>63500000</v>
      </c>
    </row>
    <row r="8" spans="1:5" s="1" customFormat="1" x14ac:dyDescent="0.3">
      <c r="A8" s="4">
        <v>2202</v>
      </c>
      <c r="B8" s="5" t="s">
        <v>21</v>
      </c>
      <c r="C8" s="12">
        <f>C9+C14+C22+C36+C45+C49+C55+C64+C68+C71</f>
        <v>42500000</v>
      </c>
      <c r="D8" s="12">
        <f t="shared" ref="D8:E8" si="1">D9+D14+D22+D36+D45+D49+D55+D64+D68+D71</f>
        <v>9262000</v>
      </c>
      <c r="E8" s="12">
        <f t="shared" si="1"/>
        <v>63500000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6500000</v>
      </c>
      <c r="D9" s="12">
        <f t="shared" ref="D9:E9" si="2">SUM(D10:D13)</f>
        <v>1970000</v>
      </c>
      <c r="E9" s="12">
        <f t="shared" si="2"/>
        <v>7500000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89">
        <v>6500000</v>
      </c>
      <c r="D11" s="88">
        <v>1970000</v>
      </c>
      <c r="E11" s="88">
        <v>7500000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1000000</v>
      </c>
      <c r="E22" s="12">
        <f t="shared" si="3"/>
        <v>2000000</v>
      </c>
    </row>
    <row r="23" spans="1:5" x14ac:dyDescent="0.3">
      <c r="A23" s="43">
        <v>22020301</v>
      </c>
      <c r="B23" s="44" t="s">
        <v>36</v>
      </c>
      <c r="C23" s="89">
        <v>1000000</v>
      </c>
      <c r="D23" s="88">
        <v>1000000</v>
      </c>
      <c r="E23" s="88">
        <v>2000000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16000000</v>
      </c>
      <c r="D36" s="12">
        <f t="shared" ref="D36:E36" si="4">SUM(D37:D44)</f>
        <v>960000</v>
      </c>
      <c r="E36" s="12">
        <f t="shared" si="4"/>
        <v>4000000</v>
      </c>
    </row>
    <row r="37" spans="1:5" x14ac:dyDescent="0.3">
      <c r="A37" s="43">
        <v>22020401</v>
      </c>
      <c r="B37" s="44" t="s">
        <v>50</v>
      </c>
      <c r="C37" s="89">
        <v>8000000</v>
      </c>
      <c r="D37" s="88">
        <v>480000</v>
      </c>
      <c r="E37" s="88"/>
    </row>
    <row r="38" spans="1:5" x14ac:dyDescent="0.3">
      <c r="A38" s="43">
        <v>22020402</v>
      </c>
      <c r="B38" s="44" t="s">
        <v>51</v>
      </c>
      <c r="C38" s="89">
        <v>5000000</v>
      </c>
      <c r="D38" s="88"/>
      <c r="E38" s="88"/>
    </row>
    <row r="39" spans="1:5" hidden="1" x14ac:dyDescent="0.3">
      <c r="A39" s="43">
        <v>22020403</v>
      </c>
      <c r="B39" s="44" t="s">
        <v>52</v>
      </c>
      <c r="C39" s="89"/>
      <c r="D39" s="88"/>
      <c r="E39" s="88"/>
    </row>
    <row r="40" spans="1:5" x14ac:dyDescent="0.3">
      <c r="A40" s="43">
        <v>22020404</v>
      </c>
      <c r="B40" s="44" t="s">
        <v>53</v>
      </c>
      <c r="C40" s="89">
        <v>3000000</v>
      </c>
      <c r="D40" s="88">
        <v>480000</v>
      </c>
      <c r="E40" s="88">
        <v>4000000</v>
      </c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SUM(C46:C48)</f>
        <v>0</v>
      </c>
      <c r="D45" s="12">
        <f t="shared" ref="D45:E45" si="5">SUM(D46:D48)</f>
        <v>0</v>
      </c>
      <c r="E45" s="12">
        <f t="shared" si="5"/>
        <v>10000000</v>
      </c>
    </row>
    <row r="46" spans="1:5" x14ac:dyDescent="0.3">
      <c r="A46" s="43">
        <v>22020501</v>
      </c>
      <c r="B46" s="44" t="s">
        <v>59</v>
      </c>
      <c r="C46" s="41"/>
      <c r="D46" s="41"/>
      <c r="E46" s="41">
        <v>5000000</v>
      </c>
    </row>
    <row r="47" spans="1:5" hidden="1" x14ac:dyDescent="0.3">
      <c r="A47" s="43"/>
      <c r="B47" s="44" t="s">
        <v>60</v>
      </c>
      <c r="C47" s="41"/>
      <c r="D47" s="41"/>
      <c r="E47" s="41"/>
    </row>
    <row r="48" spans="1:5" x14ac:dyDescent="0.3">
      <c r="A48" s="43">
        <v>22020502</v>
      </c>
      <c r="B48" s="44" t="s">
        <v>844</v>
      </c>
      <c r="C48" s="41"/>
      <c r="D48" s="41"/>
      <c r="E48" s="41">
        <v>5000000</v>
      </c>
    </row>
    <row r="49" spans="1:5" s="1" customFormat="1" x14ac:dyDescent="0.3">
      <c r="A49" s="4">
        <v>220206</v>
      </c>
      <c r="B49" s="5" t="s">
        <v>61</v>
      </c>
      <c r="C49" s="12">
        <f>SUM(C50:C54)</f>
        <v>0</v>
      </c>
      <c r="D49" s="12">
        <f t="shared" ref="D49:E49" si="6">SUM(D50:D54)</f>
        <v>0</v>
      </c>
      <c r="E49" s="12">
        <f t="shared" si="6"/>
        <v>0</v>
      </c>
    </row>
    <row r="50" spans="1:5" hidden="1" x14ac:dyDescent="0.3">
      <c r="A50" s="43">
        <v>22020601</v>
      </c>
      <c r="B50" s="44" t="s">
        <v>62</v>
      </c>
      <c r="C50" s="41"/>
      <c r="D50" s="41"/>
      <c r="E50" s="41"/>
    </row>
    <row r="51" spans="1:5" hidden="1" x14ac:dyDescent="0.3">
      <c r="A51" s="43">
        <v>22020602</v>
      </c>
      <c r="B51" s="44" t="s">
        <v>63</v>
      </c>
      <c r="C51" s="41"/>
      <c r="D51" s="41"/>
      <c r="E51" s="41"/>
    </row>
    <row r="52" spans="1:5" hidden="1" x14ac:dyDescent="0.3">
      <c r="A52" s="43">
        <v>22020603</v>
      </c>
      <c r="B52" s="44" t="s">
        <v>64</v>
      </c>
      <c r="C52" s="41"/>
      <c r="D52" s="41"/>
      <c r="E52" s="41"/>
    </row>
    <row r="53" spans="1:5" hidden="1" x14ac:dyDescent="0.3">
      <c r="A53" s="43">
        <v>22020604</v>
      </c>
      <c r="B53" s="44" t="s">
        <v>65</v>
      </c>
      <c r="C53" s="41"/>
      <c r="D53" s="41"/>
      <c r="E53" s="41"/>
    </row>
    <row r="54" spans="1:5" hidden="1" x14ac:dyDescent="0.3">
      <c r="A54" s="43">
        <v>22020605</v>
      </c>
      <c r="B54" s="44" t="s">
        <v>66</v>
      </c>
      <c r="C54" s="41"/>
      <c r="D54" s="41"/>
      <c r="E54" s="41"/>
    </row>
    <row r="55" spans="1:5" s="1" customFormat="1" x14ac:dyDescent="0.3">
      <c r="A55" s="4">
        <v>220207</v>
      </c>
      <c r="B55" s="5" t="s">
        <v>67</v>
      </c>
      <c r="C55" s="12">
        <f>SUM(C56:C63)</f>
        <v>0</v>
      </c>
      <c r="D55" s="12">
        <f t="shared" ref="D55:E55" si="7">SUM(D56:D63)</f>
        <v>0</v>
      </c>
      <c r="E55" s="12">
        <f t="shared" si="7"/>
        <v>0</v>
      </c>
    </row>
    <row r="56" spans="1:5" hidden="1" x14ac:dyDescent="0.3">
      <c r="A56" s="43">
        <v>22020701</v>
      </c>
      <c r="B56" s="44" t="s">
        <v>68</v>
      </c>
      <c r="C56" s="41"/>
      <c r="D56" s="41"/>
      <c r="E56" s="41"/>
    </row>
    <row r="57" spans="1:5" hidden="1" x14ac:dyDescent="0.3">
      <c r="A57" s="43">
        <v>22020702</v>
      </c>
      <c r="B57" s="44" t="s">
        <v>69</v>
      </c>
      <c r="C57" s="41"/>
      <c r="D57" s="41"/>
      <c r="E57" s="41"/>
    </row>
    <row r="58" spans="1:5" hidden="1" x14ac:dyDescent="0.3">
      <c r="A58" s="43">
        <v>22020703</v>
      </c>
      <c r="B58" s="44" t="s">
        <v>70</v>
      </c>
      <c r="C58" s="41"/>
      <c r="D58" s="41"/>
      <c r="E58" s="41"/>
    </row>
    <row r="59" spans="1:5" hidden="1" x14ac:dyDescent="0.3">
      <c r="A59" s="43">
        <v>22020707</v>
      </c>
      <c r="B59" s="44" t="s">
        <v>71</v>
      </c>
      <c r="C59" s="41"/>
      <c r="D59" s="41"/>
      <c r="E59" s="41"/>
    </row>
    <row r="60" spans="1:5" hidden="1" x14ac:dyDescent="0.3">
      <c r="A60" s="43">
        <v>22020708</v>
      </c>
      <c r="B60" s="44" t="s">
        <v>72</v>
      </c>
      <c r="C60" s="41"/>
      <c r="D60" s="41"/>
      <c r="E60" s="41"/>
    </row>
    <row r="61" spans="1:5" hidden="1" x14ac:dyDescent="0.3">
      <c r="A61" s="43">
        <v>22020709</v>
      </c>
      <c r="B61" s="44" t="s">
        <v>73</v>
      </c>
      <c r="C61" s="41"/>
      <c r="D61" s="41"/>
      <c r="E61" s="41"/>
    </row>
    <row r="62" spans="1:5" hidden="1" x14ac:dyDescent="0.3">
      <c r="A62" s="43">
        <v>22020711</v>
      </c>
      <c r="B62" s="44" t="s">
        <v>74</v>
      </c>
      <c r="C62" s="41"/>
      <c r="D62" s="41"/>
      <c r="E62" s="41"/>
    </row>
    <row r="63" spans="1:5" hidden="1" x14ac:dyDescent="0.3">
      <c r="A63" s="43">
        <v>22020712</v>
      </c>
      <c r="B63" s="44" t="s">
        <v>75</v>
      </c>
      <c r="C63" s="41"/>
      <c r="D63" s="41"/>
      <c r="E63" s="41"/>
    </row>
    <row r="64" spans="1:5" s="1" customFormat="1" x14ac:dyDescent="0.3">
      <c r="A64" s="4">
        <v>220208</v>
      </c>
      <c r="B64" s="5" t="s">
        <v>76</v>
      </c>
      <c r="C64" s="12">
        <f>SUM(C65:C67)</f>
        <v>0</v>
      </c>
      <c r="D64" s="12">
        <f t="shared" ref="D64:E64" si="8">SUM(D65:D67)</f>
        <v>0</v>
      </c>
      <c r="E64" s="12">
        <f t="shared" si="8"/>
        <v>0</v>
      </c>
    </row>
    <row r="65" spans="1:5" hidden="1" x14ac:dyDescent="0.3">
      <c r="A65" s="43">
        <v>22020801</v>
      </c>
      <c r="B65" s="44" t="s">
        <v>77</v>
      </c>
      <c r="C65" s="41"/>
      <c r="D65" s="41"/>
      <c r="E65" s="41"/>
    </row>
    <row r="66" spans="1:5" hidden="1" x14ac:dyDescent="0.3">
      <c r="A66" s="43">
        <v>22020802</v>
      </c>
      <c r="B66" s="44" t="s">
        <v>78</v>
      </c>
      <c r="C66" s="41"/>
      <c r="D66" s="41"/>
      <c r="E66" s="41"/>
    </row>
    <row r="67" spans="1:5" hidden="1" x14ac:dyDescent="0.3">
      <c r="A67" s="43">
        <v>22020803</v>
      </c>
      <c r="B67" s="44" t="s">
        <v>79</v>
      </c>
      <c r="C67" s="41"/>
      <c r="D67" s="41"/>
      <c r="E67" s="41"/>
    </row>
    <row r="68" spans="1:5" s="1" customFormat="1" x14ac:dyDescent="0.3">
      <c r="A68" s="4">
        <v>220209</v>
      </c>
      <c r="B68" s="5" t="s">
        <v>80</v>
      </c>
      <c r="C68" s="12">
        <f>SUM(C69:C70)</f>
        <v>0</v>
      </c>
      <c r="D68" s="12">
        <f t="shared" ref="D68:E68" si="9">SUM(D69:D70)</f>
        <v>0</v>
      </c>
      <c r="E68" s="12">
        <f t="shared" si="9"/>
        <v>0</v>
      </c>
    </row>
    <row r="69" spans="1:5" hidden="1" x14ac:dyDescent="0.3">
      <c r="A69" s="43">
        <v>22020901</v>
      </c>
      <c r="B69" s="44" t="s">
        <v>81</v>
      </c>
      <c r="C69" s="41"/>
      <c r="D69" s="41"/>
      <c r="E69" s="41"/>
    </row>
    <row r="70" spans="1:5" hidden="1" x14ac:dyDescent="0.3">
      <c r="A70" s="43">
        <v>22020902</v>
      </c>
      <c r="B70" s="44" t="s">
        <v>82</v>
      </c>
      <c r="C70" s="41"/>
      <c r="D70" s="41"/>
      <c r="E70" s="41"/>
    </row>
    <row r="71" spans="1:5" s="1" customFormat="1" x14ac:dyDescent="0.3">
      <c r="A71" s="4">
        <v>220210</v>
      </c>
      <c r="B71" s="5" t="s">
        <v>83</v>
      </c>
      <c r="C71" s="12">
        <f>SUM(C72:C84)</f>
        <v>19000000</v>
      </c>
      <c r="D71" s="12">
        <f t="shared" ref="D71:E71" si="10">SUM(D72:D84)</f>
        <v>5332000</v>
      </c>
      <c r="E71" s="12">
        <f t="shared" si="10"/>
        <v>40000000</v>
      </c>
    </row>
    <row r="72" spans="1:5" x14ac:dyDescent="0.3">
      <c r="A72" s="43">
        <v>22021001</v>
      </c>
      <c r="B72" s="44" t="s">
        <v>84</v>
      </c>
      <c r="C72" s="89">
        <v>6000000</v>
      </c>
      <c r="D72" s="88"/>
      <c r="E72" s="88">
        <v>5000000</v>
      </c>
    </row>
    <row r="73" spans="1:5" x14ac:dyDescent="0.3">
      <c r="A73" s="43">
        <v>22021002</v>
      </c>
      <c r="B73" s="44" t="s">
        <v>85</v>
      </c>
      <c r="C73" s="89">
        <v>6000000</v>
      </c>
      <c r="D73" s="88">
        <v>672000</v>
      </c>
      <c r="E73" s="88">
        <v>10000000</v>
      </c>
    </row>
    <row r="74" spans="1:5" hidden="1" x14ac:dyDescent="0.3">
      <c r="A74" s="43">
        <v>22021003</v>
      </c>
      <c r="B74" s="44" t="s">
        <v>86</v>
      </c>
      <c r="C74" s="103"/>
      <c r="D74" s="104"/>
      <c r="E74" s="104"/>
    </row>
    <row r="75" spans="1:5" hidden="1" x14ac:dyDescent="0.3">
      <c r="A75" s="43">
        <v>22021004</v>
      </c>
      <c r="B75" s="44" t="s">
        <v>87</v>
      </c>
      <c r="C75" s="67"/>
      <c r="D75" s="94"/>
      <c r="E75" s="67"/>
    </row>
    <row r="76" spans="1:5" hidden="1" x14ac:dyDescent="0.3">
      <c r="A76" s="43">
        <v>22021006</v>
      </c>
      <c r="B76" s="44" t="s">
        <v>88</v>
      </c>
      <c r="C76" s="104"/>
      <c r="D76" s="104"/>
      <c r="E76" s="104"/>
    </row>
    <row r="77" spans="1:5" x14ac:dyDescent="0.3">
      <c r="A77" s="43">
        <v>22021007</v>
      </c>
      <c r="B77" s="44" t="s">
        <v>89</v>
      </c>
      <c r="C77" s="67">
        <v>7000000</v>
      </c>
      <c r="D77" s="94">
        <v>4660000</v>
      </c>
      <c r="E77" s="67">
        <v>25000000</v>
      </c>
    </row>
    <row r="78" spans="1:5" hidden="1" x14ac:dyDescent="0.3">
      <c r="A78" s="43">
        <v>22021008</v>
      </c>
      <c r="B78" s="44" t="s">
        <v>90</v>
      </c>
      <c r="C78" s="41"/>
      <c r="D78" s="41"/>
      <c r="E78" s="41"/>
    </row>
    <row r="79" spans="1:5" hidden="1" x14ac:dyDescent="0.3">
      <c r="A79" s="43">
        <v>22021009</v>
      </c>
      <c r="B79" s="44" t="s">
        <v>91</v>
      </c>
      <c r="C79" s="41"/>
      <c r="D79" s="41"/>
      <c r="E79" s="41"/>
    </row>
    <row r="80" spans="1:5" hidden="1" x14ac:dyDescent="0.3">
      <c r="A80" s="43">
        <v>22021010</v>
      </c>
      <c r="B80" s="44" t="s">
        <v>92</v>
      </c>
      <c r="C80" s="41"/>
      <c r="D80" s="41"/>
      <c r="E80" s="41"/>
    </row>
    <row r="81" spans="1:5" hidden="1" x14ac:dyDescent="0.3">
      <c r="A81" s="43">
        <v>22021014</v>
      </c>
      <c r="B81" s="44" t="s">
        <v>93</v>
      </c>
      <c r="C81" s="41"/>
      <c r="D81" s="41"/>
      <c r="E81" s="41"/>
    </row>
    <row r="82" spans="1:5" hidden="1" x14ac:dyDescent="0.3">
      <c r="A82" s="43">
        <v>22021020</v>
      </c>
      <c r="B82" s="44" t="s">
        <v>94</v>
      </c>
      <c r="C82" s="41"/>
      <c r="D82" s="41"/>
      <c r="E82" s="41"/>
    </row>
    <row r="83" spans="1:5" hidden="1" x14ac:dyDescent="0.3">
      <c r="A83" s="43">
        <v>22021050</v>
      </c>
      <c r="B83" s="44" t="s">
        <v>95</v>
      </c>
      <c r="C83" s="41"/>
      <c r="D83" s="41"/>
      <c r="E83" s="41"/>
    </row>
    <row r="84" spans="1:5" hidden="1" x14ac:dyDescent="0.3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3">
      <c r="A85" s="4">
        <v>2204</v>
      </c>
      <c r="B85" s="5" t="s">
        <v>97</v>
      </c>
      <c r="C85" s="12">
        <f>C86</f>
        <v>0</v>
      </c>
      <c r="D85" s="12">
        <f t="shared" ref="D85:E85" si="11">D86</f>
        <v>0</v>
      </c>
      <c r="E85" s="12">
        <f t="shared" si="11"/>
        <v>0</v>
      </c>
    </row>
    <row r="86" spans="1:5" s="1" customFormat="1" x14ac:dyDescent="0.3">
      <c r="A86" s="4">
        <v>220401</v>
      </c>
      <c r="B86" s="5" t="s">
        <v>98</v>
      </c>
      <c r="C86" s="12">
        <f>SUM(C87:C88)</f>
        <v>0</v>
      </c>
      <c r="D86" s="12">
        <f>SUM(D87:D88)</f>
        <v>0</v>
      </c>
      <c r="E86" s="12">
        <f>SUM(E87:E88)</f>
        <v>0</v>
      </c>
    </row>
    <row r="87" spans="1:5" hidden="1" x14ac:dyDescent="0.3">
      <c r="A87" s="43">
        <v>22040105</v>
      </c>
      <c r="B87" s="44" t="s">
        <v>99</v>
      </c>
      <c r="C87" s="41"/>
      <c r="D87" s="41"/>
      <c r="E87" s="41"/>
    </row>
    <row r="88" spans="1:5" hidden="1" x14ac:dyDescent="0.3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3">
      <c r="A89" s="4">
        <v>2205</v>
      </c>
      <c r="B89" s="5" t="s">
        <v>101</v>
      </c>
      <c r="C89" s="12">
        <f>C90</f>
        <v>0</v>
      </c>
      <c r="D89" s="12">
        <f t="shared" ref="D89:E89" si="12">D90</f>
        <v>0</v>
      </c>
      <c r="E89" s="12">
        <f t="shared" si="12"/>
        <v>0</v>
      </c>
    </row>
    <row r="90" spans="1:5" s="1" customFormat="1" x14ac:dyDescent="0.3">
      <c r="A90" s="4">
        <v>220501</v>
      </c>
      <c r="B90" s="5" t="s">
        <v>102</v>
      </c>
      <c r="C90" s="12">
        <f>SUM(C91:C93)</f>
        <v>0</v>
      </c>
      <c r="D90" s="12">
        <f t="shared" ref="D90:E90" si="13">SUM(D91:D93)</f>
        <v>0</v>
      </c>
      <c r="E90" s="12">
        <f t="shared" si="13"/>
        <v>0</v>
      </c>
    </row>
    <row r="91" spans="1:5" hidden="1" x14ac:dyDescent="0.3">
      <c r="A91" s="43">
        <v>22050105</v>
      </c>
      <c r="B91" s="44" t="s">
        <v>103</v>
      </c>
      <c r="C91" s="41"/>
      <c r="D91" s="41"/>
      <c r="E91" s="41"/>
    </row>
    <row r="92" spans="1:5" hidden="1" x14ac:dyDescent="0.3">
      <c r="A92" s="43">
        <v>22050108</v>
      </c>
      <c r="B92" s="44" t="s">
        <v>104</v>
      </c>
      <c r="C92" s="41"/>
      <c r="D92" s="41"/>
      <c r="E92" s="41"/>
    </row>
    <row r="93" spans="1:5" hidden="1" x14ac:dyDescent="0.3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3">
      <c r="A94" s="4">
        <v>2206</v>
      </c>
      <c r="B94" s="5" t="s">
        <v>106</v>
      </c>
      <c r="C94" s="12">
        <f>C95+C97</f>
        <v>0</v>
      </c>
      <c r="D94" s="12">
        <f t="shared" ref="D94:E94" si="14">D95+D97</f>
        <v>0</v>
      </c>
      <c r="E94" s="12">
        <f t="shared" si="14"/>
        <v>0</v>
      </c>
    </row>
    <row r="95" spans="1:5" s="1" customFormat="1" x14ac:dyDescent="0.3">
      <c r="A95" s="4">
        <v>220603</v>
      </c>
      <c r="B95" s="5" t="s">
        <v>107</v>
      </c>
      <c r="C95" s="12">
        <f>C96</f>
        <v>0</v>
      </c>
      <c r="D95" s="12">
        <f t="shared" ref="D95:E95" si="15">D96</f>
        <v>0</v>
      </c>
      <c r="E95" s="12">
        <f t="shared" si="15"/>
        <v>0</v>
      </c>
    </row>
    <row r="96" spans="1:5" hidden="1" x14ac:dyDescent="0.3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3">
      <c r="A97" s="4">
        <v>220604</v>
      </c>
      <c r="B97" s="5" t="s">
        <v>109</v>
      </c>
      <c r="C97" s="12">
        <f>SUM(C98:C99)</f>
        <v>0</v>
      </c>
      <c r="D97" s="12">
        <f t="shared" ref="D97:E97" si="16">SUM(D98:D99)</f>
        <v>0</v>
      </c>
      <c r="E97" s="12">
        <f t="shared" si="16"/>
        <v>0</v>
      </c>
    </row>
    <row r="98" spans="1:5" hidden="1" x14ac:dyDescent="0.3">
      <c r="A98" s="43">
        <v>22060401</v>
      </c>
      <c r="B98" s="44" t="s">
        <v>110</v>
      </c>
      <c r="C98" s="41"/>
      <c r="D98" s="41"/>
      <c r="E98" s="41"/>
    </row>
    <row r="99" spans="1:5" hidden="1" x14ac:dyDescent="0.3">
      <c r="A99" s="48"/>
      <c r="B99" s="48"/>
      <c r="C99" s="41"/>
      <c r="D99" s="41"/>
      <c r="E99" s="41"/>
    </row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WDrtonXUND7C5kxsJRfL0tpnt5BVzuTtXKqDYL6FrQWToDngfetRaFOMZNVzACXTaXdwZPnWjBuMws2RnvPFKg==" saltValue="deq1YAnslSVDvYbLtqWya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topLeftCell="B1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818</v>
      </c>
      <c r="B3" s="147"/>
      <c r="C3" s="147"/>
      <c r="D3" s="147"/>
      <c r="E3" s="147"/>
    </row>
    <row r="4" spans="1:5" x14ac:dyDescent="0.3">
      <c r="A4" s="146" t="s">
        <v>762</v>
      </c>
      <c r="B4" s="146"/>
      <c r="C4" s="146"/>
      <c r="D4" s="146"/>
      <c r="E4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12">
        <f>C8+C13+C20</f>
        <v>185684560</v>
      </c>
      <c r="D7" s="12">
        <f t="shared" ref="D7:E7" si="0">D8+D13+D20</f>
        <v>149632870</v>
      </c>
      <c r="E7" s="12">
        <f t="shared" si="0"/>
        <v>159006251</v>
      </c>
    </row>
    <row r="8" spans="1:5" s="1" customFormat="1" x14ac:dyDescent="0.3">
      <c r="A8" s="3">
        <v>2101</v>
      </c>
      <c r="B8" s="3" t="s">
        <v>5</v>
      </c>
      <c r="C8" s="12">
        <f>C9</f>
        <v>185684560</v>
      </c>
      <c r="D8" s="12">
        <f t="shared" ref="D8:E8" si="1">D9</f>
        <v>149632870</v>
      </c>
      <c r="E8" s="12">
        <f t="shared" si="1"/>
        <v>159006251</v>
      </c>
    </row>
    <row r="9" spans="1:5" s="1" customFormat="1" x14ac:dyDescent="0.3">
      <c r="A9" s="3">
        <v>210101</v>
      </c>
      <c r="B9" s="3" t="s">
        <v>6</v>
      </c>
      <c r="C9" s="12">
        <f>SUM(C10:C12)</f>
        <v>185684560</v>
      </c>
      <c r="D9" s="12">
        <f t="shared" ref="D9:E9" si="2">SUM(D10:D12)</f>
        <v>149632870</v>
      </c>
      <c r="E9" s="12">
        <f t="shared" si="2"/>
        <v>159006251</v>
      </c>
    </row>
    <row r="10" spans="1:5" x14ac:dyDescent="0.3">
      <c r="A10" s="59">
        <v>21010101</v>
      </c>
      <c r="B10" s="48" t="s">
        <v>5</v>
      </c>
      <c r="C10" s="88">
        <v>185684560</v>
      </c>
      <c r="D10" s="89">
        <v>149632870</v>
      </c>
      <c r="E10" s="88">
        <v>159006251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WbdhU45yn6crvyISQaainKQdEywYl0oZkonZhy4hzqjqYEUoR+jXIs4wbHb3vbNiU03N7d6n3AVQ5DnZrAra3A==" saltValue="fUVkffF5e3EtVhJuz6BE0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topLeftCell="A47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819</v>
      </c>
      <c r="B4" s="147"/>
      <c r="C4" s="147"/>
      <c r="D4" s="147"/>
      <c r="E4" s="147"/>
    </row>
    <row r="5" spans="1:5" x14ac:dyDescent="0.3">
      <c r="A5" s="146" t="s">
        <v>762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C8+C85+C89+C94</f>
        <v>209020000</v>
      </c>
      <c r="D7" s="12">
        <f t="shared" ref="D7:E7" si="0">D8+D85+D89+D94</f>
        <v>109047346</v>
      </c>
      <c r="E7" s="12">
        <f t="shared" si="0"/>
        <v>193000000</v>
      </c>
    </row>
    <row r="8" spans="1:5" s="1" customFormat="1" x14ac:dyDescent="0.3">
      <c r="A8" s="4">
        <v>2202</v>
      </c>
      <c r="B8" s="5" t="s">
        <v>21</v>
      </c>
      <c r="C8" s="12">
        <f>C9+C14+C22+C36+C45+C49+C55+C64+C68+C71</f>
        <v>209020000</v>
      </c>
      <c r="D8" s="12">
        <f t="shared" ref="D8:E8" si="1">D9+D14+D22+D36+D45+D49+D55+D64+D68+D71</f>
        <v>109047346</v>
      </c>
      <c r="E8" s="12">
        <f t="shared" si="1"/>
        <v>193000000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9200000</v>
      </c>
      <c r="D9" s="12">
        <f t="shared" ref="D9:E9" si="2">SUM(D10:D13)</f>
        <v>9144163</v>
      </c>
      <c r="E9" s="12">
        <f t="shared" si="2"/>
        <v>11000000</v>
      </c>
    </row>
    <row r="10" spans="1:5" x14ac:dyDescent="0.3">
      <c r="A10" s="43">
        <v>22020101</v>
      </c>
      <c r="B10" s="44" t="s">
        <v>23</v>
      </c>
      <c r="C10" s="89">
        <v>2200000</v>
      </c>
      <c r="D10" s="88">
        <v>2200000</v>
      </c>
      <c r="E10" s="88">
        <v>3000000</v>
      </c>
    </row>
    <row r="11" spans="1:5" x14ac:dyDescent="0.3">
      <c r="A11" s="43">
        <v>22020102</v>
      </c>
      <c r="B11" s="44" t="s">
        <v>24</v>
      </c>
      <c r="C11" s="89">
        <v>7000000</v>
      </c>
      <c r="D11" s="88">
        <v>6944163</v>
      </c>
      <c r="E11" s="88">
        <v>8000000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5000000</v>
      </c>
      <c r="D22" s="12">
        <f t="shared" ref="D22:E22" si="3">SUM(D23:D35)</f>
        <v>4444026</v>
      </c>
      <c r="E22" s="12">
        <f t="shared" si="3"/>
        <v>14500000</v>
      </c>
    </row>
    <row r="23" spans="1:5" x14ac:dyDescent="0.3">
      <c r="A23" s="43">
        <v>22020301</v>
      </c>
      <c r="B23" s="44" t="s">
        <v>36</v>
      </c>
      <c r="C23" s="89">
        <v>5000000</v>
      </c>
      <c r="D23" s="88">
        <v>4444026</v>
      </c>
      <c r="E23" s="88">
        <v>8000000</v>
      </c>
    </row>
    <row r="24" spans="1:5" hidden="1" x14ac:dyDescent="0.3">
      <c r="A24" s="43">
        <v>22020302</v>
      </c>
      <c r="B24" s="44" t="s">
        <v>37</v>
      </c>
      <c r="C24" s="89"/>
      <c r="D24" s="88"/>
      <c r="E24" s="88"/>
    </row>
    <row r="25" spans="1:5" hidden="1" x14ac:dyDescent="0.3">
      <c r="A25" s="43">
        <v>22020303</v>
      </c>
      <c r="B25" s="44" t="s">
        <v>38</v>
      </c>
      <c r="C25" s="89"/>
      <c r="D25" s="88"/>
      <c r="E25" s="88"/>
    </row>
    <row r="26" spans="1:5" hidden="1" x14ac:dyDescent="0.3">
      <c r="A26" s="43">
        <v>22020304</v>
      </c>
      <c r="B26" s="44" t="s">
        <v>39</v>
      </c>
      <c r="C26" s="89"/>
      <c r="D26" s="88"/>
      <c r="E26" s="88"/>
    </row>
    <row r="27" spans="1:5" ht="15.5" thickBot="1" x14ac:dyDescent="0.35">
      <c r="A27" s="43">
        <v>22020305</v>
      </c>
      <c r="B27" s="44" t="s">
        <v>40</v>
      </c>
      <c r="C27" s="93"/>
      <c r="D27" s="92"/>
      <c r="E27" s="92">
        <v>2500000</v>
      </c>
    </row>
    <row r="28" spans="1:5" x14ac:dyDescent="0.3">
      <c r="A28" s="43">
        <v>22020306</v>
      </c>
      <c r="B28" s="44" t="s">
        <v>41</v>
      </c>
      <c r="C28" s="94"/>
      <c r="D28" s="67"/>
      <c r="E28" s="67">
        <v>2500000</v>
      </c>
    </row>
    <row r="29" spans="1:5" hidden="1" x14ac:dyDescent="0.3">
      <c r="A29" s="43">
        <v>22020307</v>
      </c>
      <c r="B29" s="44" t="s">
        <v>42</v>
      </c>
      <c r="C29" s="89"/>
      <c r="D29" s="88"/>
      <c r="E29" s="88"/>
    </row>
    <row r="30" spans="1:5" hidden="1" x14ac:dyDescent="0.3">
      <c r="A30" s="43">
        <v>22020308</v>
      </c>
      <c r="B30" s="44" t="s">
        <v>43</v>
      </c>
      <c r="C30" s="89"/>
      <c r="D30" s="88"/>
      <c r="E30" s="88"/>
    </row>
    <row r="31" spans="1:5" x14ac:dyDescent="0.3">
      <c r="A31" s="43">
        <v>22020309</v>
      </c>
      <c r="B31" s="44" t="s">
        <v>44</v>
      </c>
      <c r="C31" s="89"/>
      <c r="D31" s="88"/>
      <c r="E31" s="88">
        <v>1500000</v>
      </c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22000000</v>
      </c>
      <c r="D36" s="12">
        <f t="shared" ref="D36:E36" si="4">SUM(D37:D44)</f>
        <v>19662000</v>
      </c>
      <c r="E36" s="12">
        <f t="shared" si="4"/>
        <v>45000000</v>
      </c>
    </row>
    <row r="37" spans="1:5" x14ac:dyDescent="0.3">
      <c r="A37" s="43">
        <v>22020401</v>
      </c>
      <c r="B37" s="44" t="s">
        <v>50</v>
      </c>
      <c r="C37" s="89">
        <v>8000000</v>
      </c>
      <c r="D37" s="88">
        <v>7982000</v>
      </c>
      <c r="E37" s="88">
        <v>10000000</v>
      </c>
    </row>
    <row r="38" spans="1:5" x14ac:dyDescent="0.3">
      <c r="A38" s="43">
        <v>22020402</v>
      </c>
      <c r="B38" s="44" t="s">
        <v>51</v>
      </c>
      <c r="C38" s="89">
        <v>4000000</v>
      </c>
      <c r="D38" s="88">
        <v>3330000</v>
      </c>
      <c r="E38" s="88">
        <v>4000000</v>
      </c>
    </row>
    <row r="39" spans="1:5" x14ac:dyDescent="0.3">
      <c r="A39" s="43">
        <v>22020403</v>
      </c>
      <c r="B39" s="44" t="s">
        <v>52</v>
      </c>
      <c r="C39" s="89">
        <v>10000000</v>
      </c>
      <c r="D39" s="88">
        <v>8350000</v>
      </c>
      <c r="E39" s="88">
        <v>10000000</v>
      </c>
    </row>
    <row r="40" spans="1:5" x14ac:dyDescent="0.3">
      <c r="A40" s="43">
        <v>22020404</v>
      </c>
      <c r="B40" s="44" t="s">
        <v>53</v>
      </c>
      <c r="C40" s="89"/>
      <c r="D40" s="88"/>
      <c r="E40" s="88">
        <v>500000</v>
      </c>
    </row>
    <row r="41" spans="1:5" x14ac:dyDescent="0.3">
      <c r="A41" s="43">
        <v>22020405</v>
      </c>
      <c r="B41" s="44" t="s">
        <v>54</v>
      </c>
      <c r="C41" s="89"/>
      <c r="D41" s="88"/>
      <c r="E41" s="88">
        <v>500000</v>
      </c>
    </row>
    <row r="42" spans="1:5" x14ac:dyDescent="0.3">
      <c r="A42" s="43">
        <v>22020406</v>
      </c>
      <c r="B42" s="44" t="s">
        <v>55</v>
      </c>
      <c r="C42" s="89"/>
      <c r="D42" s="88"/>
      <c r="E42" s="88">
        <v>20000000</v>
      </c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SUM(C46:C48)</f>
        <v>8820000</v>
      </c>
      <c r="D45" s="12">
        <f t="shared" ref="D45:E45" si="5">SUM(D46:D48)</f>
        <v>8631000</v>
      </c>
      <c r="E45" s="12">
        <f t="shared" si="5"/>
        <v>56000000</v>
      </c>
    </row>
    <row r="46" spans="1:5" x14ac:dyDescent="0.3">
      <c r="A46" s="43">
        <v>22020501</v>
      </c>
      <c r="B46" s="44" t="s">
        <v>59</v>
      </c>
      <c r="C46" s="89">
        <v>3000000</v>
      </c>
      <c r="D46" s="88">
        <v>2811000</v>
      </c>
      <c r="E46" s="88">
        <v>6000000</v>
      </c>
    </row>
    <row r="47" spans="1:5" x14ac:dyDescent="0.3">
      <c r="A47" s="43">
        <v>22020502</v>
      </c>
      <c r="B47" s="44" t="s">
        <v>60</v>
      </c>
      <c r="C47" s="89">
        <v>5820000</v>
      </c>
      <c r="D47" s="88">
        <v>5820000</v>
      </c>
      <c r="E47" s="88">
        <v>10000000</v>
      </c>
    </row>
    <row r="48" spans="1:5" x14ac:dyDescent="0.3">
      <c r="A48" s="43">
        <v>22020503</v>
      </c>
      <c r="B48" s="44" t="s">
        <v>844</v>
      </c>
      <c r="C48" s="89"/>
      <c r="D48" s="88"/>
      <c r="E48" s="88">
        <v>40000000</v>
      </c>
    </row>
    <row r="49" spans="1:5" s="1" customFormat="1" x14ac:dyDescent="0.3">
      <c r="A49" s="4">
        <v>220206</v>
      </c>
      <c r="B49" s="5" t="s">
        <v>61</v>
      </c>
      <c r="C49" s="12">
        <f>SUM(C50:C54)</f>
        <v>2000000</v>
      </c>
      <c r="D49" s="12">
        <f t="shared" ref="D49:E49" si="6">SUM(D50:D54)</f>
        <v>1500000</v>
      </c>
      <c r="E49" s="12">
        <f t="shared" si="6"/>
        <v>3000000</v>
      </c>
    </row>
    <row r="50" spans="1:5" hidden="1" x14ac:dyDescent="0.3">
      <c r="A50" s="43">
        <v>22020601</v>
      </c>
      <c r="B50" s="44" t="s">
        <v>62</v>
      </c>
      <c r="C50" s="41"/>
      <c r="D50" s="41"/>
      <c r="E50" s="41"/>
    </row>
    <row r="51" spans="1:5" x14ac:dyDescent="0.3">
      <c r="A51" s="43">
        <v>22020602</v>
      </c>
      <c r="B51" s="44" t="s">
        <v>63</v>
      </c>
      <c r="C51" s="94">
        <v>2000000</v>
      </c>
      <c r="D51" s="67">
        <v>1500000</v>
      </c>
      <c r="E51" s="67">
        <v>3000000</v>
      </c>
    </row>
    <row r="52" spans="1:5" hidden="1" x14ac:dyDescent="0.3">
      <c r="A52" s="43">
        <v>22020603</v>
      </c>
      <c r="B52" s="44" t="s">
        <v>64</v>
      </c>
      <c r="C52" s="41"/>
      <c r="D52" s="41"/>
      <c r="E52" s="41"/>
    </row>
    <row r="53" spans="1:5" hidden="1" x14ac:dyDescent="0.3">
      <c r="A53" s="43">
        <v>22020604</v>
      </c>
      <c r="B53" s="44" t="s">
        <v>65</v>
      </c>
      <c r="C53" s="41"/>
      <c r="D53" s="41"/>
      <c r="E53" s="41"/>
    </row>
    <row r="54" spans="1:5" hidden="1" x14ac:dyDescent="0.3">
      <c r="A54" s="43">
        <v>22020605</v>
      </c>
      <c r="B54" s="44" t="s">
        <v>66</v>
      </c>
      <c r="C54" s="41"/>
      <c r="D54" s="41"/>
      <c r="E54" s="41"/>
    </row>
    <row r="55" spans="1:5" s="1" customFormat="1" x14ac:dyDescent="0.3">
      <c r="A55" s="4">
        <v>220207</v>
      </c>
      <c r="B55" s="5" t="s">
        <v>67</v>
      </c>
      <c r="C55" s="12">
        <f>SUM(C56:C63)</f>
        <v>0</v>
      </c>
      <c r="D55" s="12">
        <f t="shared" ref="D55:E55" si="7">SUM(D56:D63)</f>
        <v>0</v>
      </c>
      <c r="E55" s="12">
        <f t="shared" si="7"/>
        <v>1000000</v>
      </c>
    </row>
    <row r="56" spans="1:5" hidden="1" x14ac:dyDescent="0.3">
      <c r="A56" s="43">
        <v>22020701</v>
      </c>
      <c r="B56" s="44" t="s">
        <v>68</v>
      </c>
      <c r="C56" s="41"/>
      <c r="D56" s="41"/>
      <c r="E56" s="41"/>
    </row>
    <row r="57" spans="1:5" hidden="1" x14ac:dyDescent="0.3">
      <c r="A57" s="43">
        <v>22020702</v>
      </c>
      <c r="B57" s="44" t="s">
        <v>69</v>
      </c>
      <c r="C57" s="41"/>
      <c r="D57" s="41"/>
      <c r="E57" s="41"/>
    </row>
    <row r="58" spans="1:5" x14ac:dyDescent="0.3">
      <c r="A58" s="43">
        <v>22020703</v>
      </c>
      <c r="B58" s="44" t="s">
        <v>70</v>
      </c>
      <c r="C58" s="41"/>
      <c r="D58" s="41"/>
      <c r="E58" s="41">
        <v>1000000</v>
      </c>
    </row>
    <row r="59" spans="1:5" hidden="1" x14ac:dyDescent="0.3">
      <c r="A59" s="43">
        <v>22020707</v>
      </c>
      <c r="B59" s="44" t="s">
        <v>71</v>
      </c>
      <c r="C59" s="41"/>
      <c r="D59" s="41"/>
      <c r="E59" s="41"/>
    </row>
    <row r="60" spans="1:5" hidden="1" x14ac:dyDescent="0.3">
      <c r="A60" s="43">
        <v>22020708</v>
      </c>
      <c r="B60" s="44" t="s">
        <v>72</v>
      </c>
      <c r="C60" s="41"/>
      <c r="D60" s="41"/>
      <c r="E60" s="41"/>
    </row>
    <row r="61" spans="1:5" hidden="1" x14ac:dyDescent="0.3">
      <c r="A61" s="43">
        <v>22020709</v>
      </c>
      <c r="B61" s="44" t="s">
        <v>73</v>
      </c>
      <c r="C61" s="41"/>
      <c r="D61" s="41"/>
      <c r="E61" s="41"/>
    </row>
    <row r="62" spans="1:5" hidden="1" x14ac:dyDescent="0.3">
      <c r="A62" s="43">
        <v>22020711</v>
      </c>
      <c r="B62" s="44" t="s">
        <v>74</v>
      </c>
      <c r="C62" s="41"/>
      <c r="D62" s="41"/>
      <c r="E62" s="41"/>
    </row>
    <row r="63" spans="1:5" hidden="1" x14ac:dyDescent="0.3">
      <c r="A63" s="43">
        <v>22020712</v>
      </c>
      <c r="B63" s="44" t="s">
        <v>75</v>
      </c>
      <c r="C63" s="41"/>
      <c r="D63" s="41"/>
      <c r="E63" s="41"/>
    </row>
    <row r="64" spans="1:5" s="1" customFormat="1" x14ac:dyDescent="0.3">
      <c r="A64" s="4">
        <v>220208</v>
      </c>
      <c r="B64" s="5" t="s">
        <v>76</v>
      </c>
      <c r="C64" s="12">
        <f>SUM(C65:C67)</f>
        <v>8000000</v>
      </c>
      <c r="D64" s="12">
        <f t="shared" ref="D64:E64" si="8">SUM(D65:D67)</f>
        <v>6560000</v>
      </c>
      <c r="E64" s="12">
        <f t="shared" si="8"/>
        <v>13500000</v>
      </c>
    </row>
    <row r="65" spans="1:5" x14ac:dyDescent="0.3">
      <c r="A65" s="43">
        <v>22020801</v>
      </c>
      <c r="B65" s="44" t="s">
        <v>77</v>
      </c>
      <c r="C65" s="89">
        <v>6000000</v>
      </c>
      <c r="D65" s="88">
        <v>5310000</v>
      </c>
      <c r="E65" s="88">
        <v>10000000</v>
      </c>
    </row>
    <row r="66" spans="1:5" x14ac:dyDescent="0.3">
      <c r="A66" s="43">
        <v>22020802</v>
      </c>
      <c r="B66" s="44" t="s">
        <v>78</v>
      </c>
      <c r="C66" s="89">
        <v>2000000</v>
      </c>
      <c r="D66" s="88">
        <v>1250000</v>
      </c>
      <c r="E66" s="88">
        <v>2000000</v>
      </c>
    </row>
    <row r="67" spans="1:5" x14ac:dyDescent="0.3">
      <c r="A67" s="43">
        <v>22020803</v>
      </c>
      <c r="B67" s="44" t="s">
        <v>79</v>
      </c>
      <c r="C67" s="89"/>
      <c r="D67" s="88"/>
      <c r="E67" s="88">
        <v>1500000</v>
      </c>
    </row>
    <row r="68" spans="1:5" s="1" customFormat="1" x14ac:dyDescent="0.3">
      <c r="A68" s="4">
        <v>220209</v>
      </c>
      <c r="B68" s="5" t="s">
        <v>80</v>
      </c>
      <c r="C68" s="12">
        <f>SUM(C69:C70)</f>
        <v>5000000</v>
      </c>
      <c r="D68" s="12">
        <f t="shared" ref="D68:E68" si="9">SUM(D69:D70)</f>
        <v>4831251</v>
      </c>
      <c r="E68" s="12">
        <f t="shared" si="9"/>
        <v>5000000</v>
      </c>
    </row>
    <row r="69" spans="1:5" hidden="1" x14ac:dyDescent="0.3">
      <c r="A69" s="43">
        <v>22020901</v>
      </c>
      <c r="B69" s="44" t="s">
        <v>81</v>
      </c>
      <c r="C69" s="41"/>
      <c r="D69" s="41"/>
      <c r="E69" s="41"/>
    </row>
    <row r="70" spans="1:5" x14ac:dyDescent="0.3">
      <c r="A70" s="43">
        <v>22020902</v>
      </c>
      <c r="B70" s="44" t="s">
        <v>82</v>
      </c>
      <c r="C70" s="89">
        <v>5000000</v>
      </c>
      <c r="D70" s="88">
        <v>4831251</v>
      </c>
      <c r="E70" s="88">
        <v>5000000</v>
      </c>
    </row>
    <row r="71" spans="1:5" s="1" customFormat="1" x14ac:dyDescent="0.3">
      <c r="A71" s="4">
        <v>220210</v>
      </c>
      <c r="B71" s="5" t="s">
        <v>83</v>
      </c>
      <c r="C71" s="12">
        <f>SUM(C72:C84)</f>
        <v>149000000</v>
      </c>
      <c r="D71" s="12">
        <f t="shared" ref="D71:E71" si="10">SUM(D72:D84)</f>
        <v>54274906</v>
      </c>
      <c r="E71" s="12">
        <f t="shared" si="10"/>
        <v>44000000</v>
      </c>
    </row>
    <row r="72" spans="1:5" x14ac:dyDescent="0.3">
      <c r="A72" s="43">
        <v>22021001</v>
      </c>
      <c r="B72" s="44" t="s">
        <v>84</v>
      </c>
      <c r="C72" s="89">
        <v>4000000</v>
      </c>
      <c r="D72" s="88">
        <v>4000000</v>
      </c>
      <c r="E72" s="88">
        <v>10000000</v>
      </c>
    </row>
    <row r="73" spans="1:5" x14ac:dyDescent="0.3">
      <c r="A73" s="43">
        <v>22021002</v>
      </c>
      <c r="B73" s="44" t="s">
        <v>85</v>
      </c>
      <c r="C73" s="89"/>
      <c r="D73" s="88"/>
      <c r="E73" s="88">
        <v>0</v>
      </c>
    </row>
    <row r="74" spans="1:5" hidden="1" x14ac:dyDescent="0.3">
      <c r="A74" s="43">
        <v>22021003</v>
      </c>
      <c r="B74" s="44" t="s">
        <v>86</v>
      </c>
      <c r="C74" s="103"/>
      <c r="D74" s="104"/>
      <c r="E74" s="104"/>
    </row>
    <row r="75" spans="1:5" hidden="1" x14ac:dyDescent="0.3">
      <c r="A75" s="43">
        <v>22021004</v>
      </c>
      <c r="B75" s="44" t="s">
        <v>87</v>
      </c>
      <c r="C75" s="67"/>
      <c r="D75" s="94"/>
      <c r="E75" s="67"/>
    </row>
    <row r="76" spans="1:5" hidden="1" x14ac:dyDescent="0.3">
      <c r="A76" s="43">
        <v>22021006</v>
      </c>
      <c r="B76" s="44" t="s">
        <v>88</v>
      </c>
      <c r="C76" s="104"/>
      <c r="D76" s="104"/>
      <c r="E76" s="104"/>
    </row>
    <row r="77" spans="1:5" x14ac:dyDescent="0.3">
      <c r="A77" s="43">
        <v>22021007</v>
      </c>
      <c r="B77" s="44" t="s">
        <v>89</v>
      </c>
      <c r="C77" s="67">
        <v>25000000</v>
      </c>
      <c r="D77" s="94">
        <v>24103385</v>
      </c>
      <c r="E77" s="67">
        <v>30000000</v>
      </c>
    </row>
    <row r="78" spans="1:5" hidden="1" x14ac:dyDescent="0.3">
      <c r="A78" s="43">
        <v>22021008</v>
      </c>
      <c r="B78" s="44" t="s">
        <v>90</v>
      </c>
      <c r="C78" s="88"/>
      <c r="D78" s="89"/>
      <c r="E78" s="88"/>
    </row>
    <row r="79" spans="1:5" hidden="1" x14ac:dyDescent="0.3">
      <c r="A79" s="43">
        <v>22021009</v>
      </c>
      <c r="B79" s="44" t="s">
        <v>91</v>
      </c>
      <c r="C79" s="88"/>
      <c r="D79" s="89"/>
      <c r="E79" s="88"/>
    </row>
    <row r="80" spans="1:5" hidden="1" x14ac:dyDescent="0.3">
      <c r="A80" s="43">
        <v>22021010</v>
      </c>
      <c r="B80" s="44" t="s">
        <v>92</v>
      </c>
      <c r="C80" s="88"/>
      <c r="D80" s="89"/>
      <c r="E80" s="88"/>
    </row>
    <row r="81" spans="1:5" hidden="1" x14ac:dyDescent="0.3">
      <c r="A81" s="43">
        <v>22021014</v>
      </c>
      <c r="B81" s="44" t="s">
        <v>93</v>
      </c>
      <c r="C81" s="88"/>
      <c r="D81" s="89"/>
      <c r="E81" s="88"/>
    </row>
    <row r="82" spans="1:5" x14ac:dyDescent="0.3">
      <c r="A82" s="43">
        <v>22021020</v>
      </c>
      <c r="B82" s="44" t="s">
        <v>94</v>
      </c>
      <c r="C82" s="88">
        <v>120000000</v>
      </c>
      <c r="D82" s="89">
        <v>26171521</v>
      </c>
      <c r="E82" s="88">
        <v>4000000</v>
      </c>
    </row>
    <row r="83" spans="1:5" hidden="1" x14ac:dyDescent="0.3">
      <c r="A83" s="43">
        <v>22021050</v>
      </c>
      <c r="B83" s="44" t="s">
        <v>95</v>
      </c>
      <c r="C83" s="41"/>
      <c r="D83" s="41"/>
      <c r="E83" s="41"/>
    </row>
    <row r="84" spans="1:5" hidden="1" x14ac:dyDescent="0.3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3">
      <c r="A85" s="4">
        <v>2204</v>
      </c>
      <c r="B85" s="5" t="s">
        <v>97</v>
      </c>
      <c r="C85" s="12">
        <f>C86</f>
        <v>0</v>
      </c>
      <c r="D85" s="12">
        <f t="shared" ref="D85:E85" si="11">D86</f>
        <v>0</v>
      </c>
      <c r="E85" s="12">
        <f t="shared" si="11"/>
        <v>0</v>
      </c>
    </row>
    <row r="86" spans="1:5" s="1" customFormat="1" x14ac:dyDescent="0.3">
      <c r="A86" s="4">
        <v>220401</v>
      </c>
      <c r="B86" s="5" t="s">
        <v>98</v>
      </c>
      <c r="C86" s="12">
        <f>SUM(C87:C88)</f>
        <v>0</v>
      </c>
      <c r="D86" s="12">
        <f>SUM(D87:D88)</f>
        <v>0</v>
      </c>
      <c r="E86" s="12">
        <f>SUM(E87:E88)</f>
        <v>0</v>
      </c>
    </row>
    <row r="87" spans="1:5" hidden="1" x14ac:dyDescent="0.3">
      <c r="A87" s="43">
        <v>22040105</v>
      </c>
      <c r="B87" s="44" t="s">
        <v>99</v>
      </c>
      <c r="C87" s="41"/>
      <c r="D87" s="41"/>
      <c r="E87" s="41"/>
    </row>
    <row r="88" spans="1:5" hidden="1" x14ac:dyDescent="0.3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3">
      <c r="A89" s="4">
        <v>2205</v>
      </c>
      <c r="B89" s="5" t="s">
        <v>101</v>
      </c>
      <c r="C89" s="12">
        <f>C90</f>
        <v>0</v>
      </c>
      <c r="D89" s="12">
        <f t="shared" ref="D89:E89" si="12">D90</f>
        <v>0</v>
      </c>
      <c r="E89" s="12">
        <f t="shared" si="12"/>
        <v>0</v>
      </c>
    </row>
    <row r="90" spans="1:5" s="1" customFormat="1" x14ac:dyDescent="0.3">
      <c r="A90" s="4">
        <v>220501</v>
      </c>
      <c r="B90" s="5" t="s">
        <v>102</v>
      </c>
      <c r="C90" s="12">
        <f>SUM(C91:C93)</f>
        <v>0</v>
      </c>
      <c r="D90" s="12">
        <f t="shared" ref="D90:E90" si="13">SUM(D91:D93)</f>
        <v>0</v>
      </c>
      <c r="E90" s="12">
        <f t="shared" si="13"/>
        <v>0</v>
      </c>
    </row>
    <row r="91" spans="1:5" hidden="1" x14ac:dyDescent="0.3">
      <c r="A91" s="43">
        <v>22050105</v>
      </c>
      <c r="B91" s="44" t="s">
        <v>103</v>
      </c>
      <c r="C91" s="41"/>
      <c r="D91" s="41"/>
      <c r="E91" s="41"/>
    </row>
    <row r="92" spans="1:5" hidden="1" x14ac:dyDescent="0.3">
      <c r="A92" s="43">
        <v>22050108</v>
      </c>
      <c r="B92" s="44" t="s">
        <v>104</v>
      </c>
      <c r="C92" s="41"/>
      <c r="D92" s="41"/>
      <c r="E92" s="41"/>
    </row>
    <row r="93" spans="1:5" hidden="1" x14ac:dyDescent="0.3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3">
      <c r="A94" s="4">
        <v>2206</v>
      </c>
      <c r="B94" s="5" t="s">
        <v>106</v>
      </c>
      <c r="C94" s="12">
        <f>C95+C97</f>
        <v>0</v>
      </c>
      <c r="D94" s="12">
        <f t="shared" ref="D94:E94" si="14">D95+D97</f>
        <v>0</v>
      </c>
      <c r="E94" s="12">
        <f t="shared" si="14"/>
        <v>0</v>
      </c>
    </row>
    <row r="95" spans="1:5" s="1" customFormat="1" x14ac:dyDescent="0.3">
      <c r="A95" s="4">
        <v>220603</v>
      </c>
      <c r="B95" s="5" t="s">
        <v>107</v>
      </c>
      <c r="C95" s="12">
        <f>C96</f>
        <v>0</v>
      </c>
      <c r="D95" s="12">
        <f t="shared" ref="D95:E95" si="15">D96</f>
        <v>0</v>
      </c>
      <c r="E95" s="12">
        <f t="shared" si="15"/>
        <v>0</v>
      </c>
    </row>
    <row r="96" spans="1:5" hidden="1" x14ac:dyDescent="0.3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3">
      <c r="A97" s="4">
        <v>220604</v>
      </c>
      <c r="B97" s="5" t="s">
        <v>109</v>
      </c>
      <c r="C97" s="12">
        <f>SUM(C98:C99)</f>
        <v>0</v>
      </c>
      <c r="D97" s="12">
        <f t="shared" ref="D97:E97" si="16">SUM(D98:D99)</f>
        <v>0</v>
      </c>
      <c r="E97" s="12">
        <f t="shared" si="16"/>
        <v>0</v>
      </c>
    </row>
    <row r="98" spans="1:5" hidden="1" x14ac:dyDescent="0.3">
      <c r="A98" s="43">
        <v>22060401</v>
      </c>
      <c r="B98" s="44" t="s">
        <v>110</v>
      </c>
      <c r="C98" s="41"/>
      <c r="D98" s="41"/>
      <c r="E98" s="41"/>
    </row>
    <row r="99" spans="1:5" hidden="1" x14ac:dyDescent="0.3">
      <c r="A99" s="48"/>
      <c r="B99" s="48"/>
      <c r="C99" s="41"/>
      <c r="D99" s="41"/>
      <c r="E99" s="41"/>
    </row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ddrFCkcQecmyGtZVh8nxw5M5fIYdPD2AtG0hBw0mxo8GhsFz1+tZXjzUTqAhufOzwqqBBhyGJFc+FjLeYy/DMA==" saltValue="VcXjCPbo7tMn3TAlF/znC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6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topLeftCell="A2" zoomScale="60" zoomScaleNormal="130" workbookViewId="0">
      <selection activeCell="A74" sqref="A74:XFD76"/>
    </sheetView>
  </sheetViews>
  <sheetFormatPr defaultColWidth="8.81640625" defaultRowHeight="15" x14ac:dyDescent="0.3"/>
  <cols>
    <col min="1" max="1" width="22.4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145" t="s">
        <v>143</v>
      </c>
      <c r="B1" s="145"/>
      <c r="C1" s="145"/>
      <c r="D1" s="145"/>
      <c r="E1" s="145"/>
    </row>
    <row r="2" spans="1:6" x14ac:dyDescent="0.3">
      <c r="A2" s="146" t="s">
        <v>820</v>
      </c>
      <c r="B2" s="146"/>
      <c r="C2" s="146"/>
      <c r="D2" s="146"/>
      <c r="E2" s="146"/>
    </row>
    <row r="3" spans="1:6" x14ac:dyDescent="0.3">
      <c r="A3" s="146" t="s">
        <v>762</v>
      </c>
      <c r="B3" s="146"/>
      <c r="C3" s="146"/>
      <c r="D3" s="146"/>
      <c r="E3" s="146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3">
      <c r="A6" s="8" t="s">
        <v>603</v>
      </c>
      <c r="B6" s="4">
        <v>3</v>
      </c>
      <c r="C6" s="5" t="s">
        <v>113</v>
      </c>
      <c r="D6" s="11">
        <f>D7+D17+D28+D34+D40+D48+D55+D66+D73+D79</f>
        <v>510000000</v>
      </c>
      <c r="E6" s="11">
        <f>E7+E17+E28+E34+E40+E48+E55+E66+E73+E79</f>
        <v>293492777</v>
      </c>
      <c r="F6" s="11">
        <f>F7+F17+F28+F34+F40+F48+F55+F66+F73+F79</f>
        <v>455000000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195000000</v>
      </c>
      <c r="E7" s="11">
        <f>SUM(E8:E16)</f>
        <v>114980576</v>
      </c>
      <c r="F7" s="11">
        <f>SUM(F8:F16)</f>
        <v>220000000</v>
      </c>
    </row>
    <row r="8" spans="1:6" hidden="1" x14ac:dyDescent="0.3">
      <c r="A8" s="42" t="s">
        <v>604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4"/>
      <c r="B9" s="105">
        <v>32020101</v>
      </c>
      <c r="C9" s="106" t="s">
        <v>852</v>
      </c>
      <c r="D9" s="79">
        <v>15000000</v>
      </c>
      <c r="E9" s="80"/>
      <c r="F9" s="79">
        <v>10000000</v>
      </c>
    </row>
    <row r="10" spans="1:6" x14ac:dyDescent="0.3">
      <c r="A10" s="44"/>
      <c r="B10" s="107">
        <v>32020124</v>
      </c>
      <c r="C10" s="106" t="s">
        <v>845</v>
      </c>
      <c r="D10" s="79">
        <v>30000000</v>
      </c>
      <c r="E10" s="108"/>
      <c r="F10" s="79">
        <v>30000000</v>
      </c>
    </row>
    <row r="11" spans="1:6" x14ac:dyDescent="0.3">
      <c r="A11" s="44"/>
      <c r="B11" s="107">
        <v>32030124</v>
      </c>
      <c r="C11" s="106" t="s">
        <v>846</v>
      </c>
      <c r="D11" s="79">
        <v>10000000</v>
      </c>
      <c r="E11" s="108"/>
      <c r="F11" s="79">
        <v>10000000</v>
      </c>
    </row>
    <row r="12" spans="1:6" x14ac:dyDescent="0.3">
      <c r="A12" s="44"/>
      <c r="B12" s="107">
        <v>32030121</v>
      </c>
      <c r="C12" s="106" t="s">
        <v>847</v>
      </c>
      <c r="D12" s="79">
        <v>100000000</v>
      </c>
      <c r="E12" s="80">
        <v>74980576</v>
      </c>
      <c r="F12" s="79">
        <v>80000000</v>
      </c>
    </row>
    <row r="13" spans="1:6" ht="28" x14ac:dyDescent="0.3">
      <c r="A13" s="44"/>
      <c r="B13" s="107">
        <v>32030101</v>
      </c>
      <c r="C13" s="106" t="s">
        <v>848</v>
      </c>
      <c r="D13" s="79">
        <v>20000000</v>
      </c>
      <c r="E13" s="80">
        <v>20000000</v>
      </c>
      <c r="F13" s="79">
        <v>50000000</v>
      </c>
    </row>
    <row r="14" spans="1:6" x14ac:dyDescent="0.3">
      <c r="A14" s="44"/>
      <c r="B14" s="107">
        <v>32030121</v>
      </c>
      <c r="C14" s="106" t="s">
        <v>849</v>
      </c>
      <c r="D14" s="79">
        <v>20000000</v>
      </c>
      <c r="E14" s="80">
        <v>20000000</v>
      </c>
      <c r="F14" s="79">
        <v>15000000</v>
      </c>
    </row>
    <row r="15" spans="1:6" ht="28" x14ac:dyDescent="0.3">
      <c r="A15" s="44"/>
      <c r="B15" s="107">
        <v>32030121</v>
      </c>
      <c r="C15" s="108" t="s">
        <v>850</v>
      </c>
      <c r="D15" s="107"/>
      <c r="E15" s="108"/>
      <c r="F15" s="79">
        <v>25000000</v>
      </c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x14ac:dyDescent="0.3">
      <c r="A18" s="42" t="s">
        <v>605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3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3">
      <c r="A29" s="42" t="s">
        <v>624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120</v>
      </c>
      <c r="D34" s="11">
        <f>SUM(D35:D39)</f>
        <v>300000000</v>
      </c>
      <c r="E34" s="11">
        <f t="shared" ref="E34:F34" si="2">SUM(E35:E39)</f>
        <v>163565000</v>
      </c>
      <c r="F34" s="11">
        <f t="shared" si="2"/>
        <v>220000000</v>
      </c>
    </row>
    <row r="35" spans="1:6" x14ac:dyDescent="0.3">
      <c r="A35" s="42" t="s">
        <v>625</v>
      </c>
      <c r="B35" s="43">
        <v>32010405</v>
      </c>
      <c r="C35" s="44" t="s">
        <v>121</v>
      </c>
      <c r="D35" s="88">
        <v>300000000</v>
      </c>
      <c r="E35" s="89">
        <v>163565000</v>
      </c>
      <c r="F35" s="88">
        <v>200000000</v>
      </c>
    </row>
    <row r="36" spans="1:6" x14ac:dyDescent="0.3">
      <c r="A36" s="42" t="s">
        <v>626</v>
      </c>
      <c r="B36" s="43">
        <v>32010406</v>
      </c>
      <c r="C36" s="44" t="s">
        <v>122</v>
      </c>
      <c r="D36" s="88"/>
      <c r="E36" s="89"/>
      <c r="F36" s="88"/>
    </row>
    <row r="37" spans="1:6" x14ac:dyDescent="0.3">
      <c r="A37" s="42" t="s">
        <v>627</v>
      </c>
      <c r="B37" s="43">
        <v>32010407</v>
      </c>
      <c r="C37" s="44" t="s">
        <v>123</v>
      </c>
      <c r="D37" s="88"/>
      <c r="E37" s="89"/>
      <c r="F37" s="88">
        <v>20000000</v>
      </c>
    </row>
    <row r="38" spans="1:6" hidden="1" x14ac:dyDescent="0.3">
      <c r="A38" s="42" t="s">
        <v>628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125</v>
      </c>
      <c r="D40" s="11">
        <f>SUM(D41:D47)</f>
        <v>0</v>
      </c>
      <c r="E40" s="11">
        <f>SUM(E41:E47)</f>
        <v>0</v>
      </c>
      <c r="F40" s="11">
        <f>SUM(F41:F47)</f>
        <v>0</v>
      </c>
    </row>
    <row r="41" spans="1:6" x14ac:dyDescent="0.3">
      <c r="A41" s="42" t="s">
        <v>629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s="1" customFormat="1" x14ac:dyDescent="0.3">
      <c r="A48" s="5"/>
      <c r="B48" s="4">
        <v>320106</v>
      </c>
      <c r="C48" s="5" t="s">
        <v>127</v>
      </c>
      <c r="D48" s="11">
        <f>SUM(D49:D54)</f>
        <v>15000000</v>
      </c>
      <c r="E48" s="11">
        <f t="shared" ref="E48:F48" si="3">SUM(E49:E54)</f>
        <v>14947201</v>
      </c>
      <c r="F48" s="11">
        <f t="shared" si="3"/>
        <v>15000000</v>
      </c>
    </row>
    <row r="49" spans="1:6" x14ac:dyDescent="0.3">
      <c r="A49" s="42" t="s">
        <v>630</v>
      </c>
      <c r="B49" s="43">
        <v>32010601</v>
      </c>
      <c r="C49" s="44" t="s">
        <v>128</v>
      </c>
      <c r="D49" s="45"/>
      <c r="E49" s="45"/>
      <c r="F49" s="45"/>
    </row>
    <row r="50" spans="1:6" x14ac:dyDescent="0.3">
      <c r="A50" s="42" t="s">
        <v>631</v>
      </c>
      <c r="B50" s="43">
        <v>32010602</v>
      </c>
      <c r="C50" s="44" t="s">
        <v>129</v>
      </c>
      <c r="D50" s="45"/>
      <c r="E50" s="45"/>
      <c r="F50" s="45"/>
    </row>
    <row r="51" spans="1:6" x14ac:dyDescent="0.3">
      <c r="A51" s="42" t="s">
        <v>631</v>
      </c>
      <c r="B51" s="43">
        <v>32010603</v>
      </c>
      <c r="C51" s="108" t="s">
        <v>851</v>
      </c>
      <c r="D51" s="88">
        <v>15000000</v>
      </c>
      <c r="E51" s="89">
        <v>14947201</v>
      </c>
      <c r="F51" s="88">
        <v>15000000</v>
      </c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s="1" customFormat="1" x14ac:dyDescent="0.3">
      <c r="A55" s="5"/>
      <c r="B55" s="4">
        <v>320109</v>
      </c>
      <c r="C55" s="5" t="s">
        <v>130</v>
      </c>
      <c r="D55" s="11">
        <f>SUM(D56:D65)</f>
        <v>0</v>
      </c>
      <c r="E55" s="11">
        <f>SUM(E56:E65)</f>
        <v>0</v>
      </c>
      <c r="F55" s="11">
        <f>SUM(F56:F65)</f>
        <v>0</v>
      </c>
    </row>
    <row r="56" spans="1:6" hidden="1" x14ac:dyDescent="0.3">
      <c r="A56" s="42" t="s">
        <v>632</v>
      </c>
      <c r="B56" s="43">
        <v>32010903</v>
      </c>
      <c r="C56" s="44" t="s">
        <v>131</v>
      </c>
      <c r="D56" s="45"/>
      <c r="E56" s="45"/>
      <c r="F56" s="45"/>
    </row>
    <row r="57" spans="1:6" hidden="1" x14ac:dyDescent="0.3">
      <c r="A57" s="44"/>
      <c r="B57" s="43"/>
      <c r="C57" s="44"/>
      <c r="D57" s="45"/>
      <c r="E57" s="45"/>
      <c r="F57" s="45"/>
    </row>
    <row r="58" spans="1:6" hidden="1" x14ac:dyDescent="0.3">
      <c r="A58" s="42" t="s">
        <v>633</v>
      </c>
      <c r="B58" s="43">
        <v>32010904</v>
      </c>
      <c r="C58" s="44" t="s">
        <v>132</v>
      </c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2" t="s">
        <v>634</v>
      </c>
      <c r="B60" s="43">
        <v>32010935</v>
      </c>
      <c r="C60" s="44" t="s">
        <v>133</v>
      </c>
      <c r="D60" s="45"/>
      <c r="E60" s="45"/>
      <c r="F60" s="45"/>
    </row>
    <row r="61" spans="1:6" hidden="1" x14ac:dyDescent="0.3">
      <c r="A61" s="44"/>
      <c r="B61" s="43"/>
      <c r="C61" s="44"/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2" t="s">
        <v>635</v>
      </c>
      <c r="B63" s="43">
        <v>32010936</v>
      </c>
      <c r="C63" s="44" t="s">
        <v>134</v>
      </c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4"/>
      <c r="B65" s="43"/>
      <c r="C65" s="44"/>
      <c r="D65" s="45"/>
      <c r="E65" s="45"/>
      <c r="F65" s="45"/>
    </row>
    <row r="66" spans="1:6" s="1" customFormat="1" x14ac:dyDescent="0.3">
      <c r="A66" s="5"/>
      <c r="B66" s="4">
        <v>320201</v>
      </c>
      <c r="C66" s="5" t="s">
        <v>146</v>
      </c>
      <c r="D66" s="11">
        <f>SUM(D67:D72)</f>
        <v>0</v>
      </c>
      <c r="E66" s="11">
        <f t="shared" ref="E66:F66" si="4">SUM(E67:E72)</f>
        <v>0</v>
      </c>
      <c r="F66" s="11">
        <f t="shared" si="4"/>
        <v>0</v>
      </c>
    </row>
    <row r="67" spans="1:6" hidden="1" x14ac:dyDescent="0.3">
      <c r="A67" s="42" t="s">
        <v>636</v>
      </c>
      <c r="B67" s="43">
        <v>32020101</v>
      </c>
      <c r="C67" s="44" t="s">
        <v>135</v>
      </c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hidden="1" x14ac:dyDescent="0.3">
      <c r="A69" s="42" t="s">
        <v>637</v>
      </c>
      <c r="B69" s="43">
        <v>32020102</v>
      </c>
      <c r="C69" s="44" t="s">
        <v>136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638</v>
      </c>
      <c r="B71" s="43">
        <v>32020104</v>
      </c>
      <c r="C71" s="44" t="s">
        <v>137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s="1" customFormat="1" x14ac:dyDescent="0.3">
      <c r="A73" s="5"/>
      <c r="B73" s="4">
        <v>320301</v>
      </c>
      <c r="C73" s="5" t="s">
        <v>138</v>
      </c>
      <c r="D73" s="11">
        <f>SUM(D74:D78)</f>
        <v>0</v>
      </c>
      <c r="E73" s="11">
        <f t="shared" ref="E73:F73" si="5">SUM(E74:E78)</f>
        <v>0</v>
      </c>
      <c r="F73" s="11">
        <f t="shared" si="5"/>
        <v>0</v>
      </c>
    </row>
    <row r="74" spans="1:6" hidden="1" x14ac:dyDescent="0.3">
      <c r="A74" s="42" t="s">
        <v>639</v>
      </c>
      <c r="B74" s="43">
        <v>32030101</v>
      </c>
      <c r="C74" s="44" t="s">
        <v>139</v>
      </c>
      <c r="D74" s="45"/>
      <c r="E74" s="45"/>
      <c r="F74" s="45"/>
    </row>
    <row r="75" spans="1:6" hidden="1" x14ac:dyDescent="0.3">
      <c r="A75" s="42" t="s">
        <v>640</v>
      </c>
      <c r="B75" s="43">
        <v>32030109</v>
      </c>
      <c r="C75" s="44" t="s">
        <v>140</v>
      </c>
      <c r="D75" s="45"/>
      <c r="E75" s="45"/>
      <c r="F75" s="45"/>
    </row>
    <row r="76" spans="1:6" hidden="1" x14ac:dyDescent="0.3">
      <c r="A76" s="42" t="s">
        <v>641</v>
      </c>
      <c r="B76" s="43">
        <v>32030110</v>
      </c>
      <c r="C76" s="44" t="s">
        <v>141</v>
      </c>
      <c r="D76" s="45"/>
      <c r="E76" s="45"/>
      <c r="F76" s="45"/>
    </row>
    <row r="77" spans="1:6" hidden="1" x14ac:dyDescent="0.3">
      <c r="A77" s="46"/>
      <c r="B77" s="47"/>
      <c r="C77" s="46"/>
      <c r="D77" s="45"/>
      <c r="E77" s="45"/>
      <c r="F77" s="45"/>
    </row>
    <row r="78" spans="1:6" hidden="1" x14ac:dyDescent="0.3">
      <c r="A78" s="46"/>
      <c r="B78" s="47"/>
      <c r="C78" s="46"/>
      <c r="D78" s="45"/>
      <c r="E78" s="45"/>
      <c r="F78" s="45"/>
    </row>
    <row r="79" spans="1:6" s="1" customFormat="1" x14ac:dyDescent="0.3">
      <c r="A79" s="5"/>
      <c r="B79" s="4">
        <v>32011000</v>
      </c>
      <c r="C79" s="5" t="s">
        <v>142</v>
      </c>
      <c r="D79" s="11">
        <f>SUM(D80:D81)</f>
        <v>0</v>
      </c>
      <c r="E79" s="11">
        <f t="shared" ref="E79:F79" si="6">SUM(E80:E81)</f>
        <v>0</v>
      </c>
      <c r="F79" s="11">
        <f t="shared" si="6"/>
        <v>0</v>
      </c>
    </row>
    <row r="80" spans="1:6" hidden="1" x14ac:dyDescent="0.3">
      <c r="A80" s="42" t="s">
        <v>642</v>
      </c>
      <c r="B80" s="46"/>
      <c r="C80" s="46"/>
      <c r="D80" s="45"/>
      <c r="E80" s="45"/>
      <c r="F80" s="45"/>
    </row>
    <row r="81" spans="1:6" hidden="1" x14ac:dyDescent="0.3">
      <c r="A81" s="46"/>
      <c r="B81" s="46"/>
      <c r="C81" s="46"/>
      <c r="D81" s="45"/>
      <c r="E81" s="45"/>
      <c r="F81" s="45"/>
    </row>
    <row r="82" spans="1:6" hidden="1" x14ac:dyDescent="0.3"/>
    <row r="83" spans="1:6" hidden="1" x14ac:dyDescent="0.3"/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sVwHZGTzrxaiHYHwhKDC8qd1Ko6Sgx+nIm5hcOwHD74sTK9+q10789WSlDUVvziwr3TlXhpHEERFmrdEfgdweg==" saltValue="/iIIp/hpdzf4gQfjSZWjK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topLeftCell="B3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821</v>
      </c>
      <c r="B3" s="147"/>
      <c r="C3" s="147"/>
      <c r="D3" s="147"/>
      <c r="E3" s="147"/>
    </row>
    <row r="4" spans="1:5" x14ac:dyDescent="0.3">
      <c r="A4" s="146" t="s">
        <v>763</v>
      </c>
      <c r="B4" s="146"/>
      <c r="C4" s="146"/>
      <c r="D4" s="146"/>
      <c r="E4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12">
        <f>C8+C13+C20</f>
        <v>102965651</v>
      </c>
      <c r="D7" s="12">
        <f t="shared" ref="D7:E7" si="0">D8+D13+D20</f>
        <v>101611249</v>
      </c>
      <c r="E7" s="12">
        <f t="shared" si="0"/>
        <v>111772373</v>
      </c>
    </row>
    <row r="8" spans="1:5" s="1" customFormat="1" x14ac:dyDescent="0.3">
      <c r="A8" s="3">
        <v>2101</v>
      </c>
      <c r="B8" s="3" t="s">
        <v>5</v>
      </c>
      <c r="C8" s="12">
        <f>C9</f>
        <v>102965651</v>
      </c>
      <c r="D8" s="12">
        <f t="shared" ref="D8:E8" si="1">D9</f>
        <v>101611249</v>
      </c>
      <c r="E8" s="12">
        <f t="shared" si="1"/>
        <v>111772373</v>
      </c>
    </row>
    <row r="9" spans="1:5" s="1" customFormat="1" x14ac:dyDescent="0.3">
      <c r="A9" s="3">
        <v>210101</v>
      </c>
      <c r="B9" s="3" t="s">
        <v>6</v>
      </c>
      <c r="C9" s="12">
        <f>SUM(C10:C12)</f>
        <v>102965651</v>
      </c>
      <c r="D9" s="12">
        <f t="shared" ref="D9:E9" si="2">SUM(D10:D12)</f>
        <v>101611249</v>
      </c>
      <c r="E9" s="12">
        <f t="shared" si="2"/>
        <v>111772373</v>
      </c>
    </row>
    <row r="10" spans="1:5" x14ac:dyDescent="0.3">
      <c r="A10" s="59">
        <v>21010101</v>
      </c>
      <c r="B10" s="48" t="s">
        <v>5</v>
      </c>
      <c r="C10" s="88">
        <v>102965651</v>
      </c>
      <c r="D10" s="89">
        <v>101611249</v>
      </c>
      <c r="E10" s="88">
        <v>111772373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WFjPnxMk6qs8wON4IVTNxV6NzzJ6a0lPyboGeC5T0soJqBmuExMI55uvUi/A4fvK4gyLNb5kdoJntR507Dy7/A==" saltValue="IXN2xPmc7SYAAvXsGQqfp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topLeftCell="A42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822</v>
      </c>
      <c r="B4" s="147"/>
      <c r="C4" s="147"/>
      <c r="D4" s="147"/>
      <c r="E4" s="147"/>
    </row>
    <row r="5" spans="1:5" x14ac:dyDescent="0.3">
      <c r="A5" s="146" t="s">
        <v>763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C8+C84+C88+C93</f>
        <v>9200000</v>
      </c>
      <c r="D7" s="12">
        <f t="shared" ref="D7:E7" si="0">D8+D84+D88+D93</f>
        <v>5701705</v>
      </c>
      <c r="E7" s="12">
        <f t="shared" si="0"/>
        <v>54500000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8200000</v>
      </c>
      <c r="D8" s="12">
        <f t="shared" ref="D8:E8" si="1">D9+D14+D22+D36+D45+D48+D54+D63+D67+D70</f>
        <v>5201705</v>
      </c>
      <c r="E8" s="12">
        <f t="shared" si="1"/>
        <v>53500000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592000</v>
      </c>
      <c r="E9" s="12">
        <f t="shared" si="2"/>
        <v>1000000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89">
        <v>1500000</v>
      </c>
      <c r="D11" s="88">
        <v>592000</v>
      </c>
      <c r="E11" s="88">
        <v>1000000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1500000</v>
      </c>
      <c r="D22" s="12">
        <f t="shared" ref="D22:E22" si="3">SUM(D23:D35)</f>
        <v>645000</v>
      </c>
      <c r="E22" s="12">
        <f t="shared" si="3"/>
        <v>21500000</v>
      </c>
    </row>
    <row r="23" spans="1:5" x14ac:dyDescent="0.3">
      <c r="A23" s="43">
        <v>22020301</v>
      </c>
      <c r="B23" s="44" t="s">
        <v>36</v>
      </c>
      <c r="C23" s="89">
        <v>1500000</v>
      </c>
      <c r="D23" s="88">
        <v>645000</v>
      </c>
      <c r="E23" s="88">
        <v>1500000</v>
      </c>
    </row>
    <row r="24" spans="1:5" hidden="1" x14ac:dyDescent="0.3">
      <c r="A24" s="43">
        <v>22020302</v>
      </c>
      <c r="B24" s="44" t="s">
        <v>37</v>
      </c>
      <c r="C24" s="89"/>
      <c r="D24" s="88"/>
      <c r="E24" s="88"/>
    </row>
    <row r="25" spans="1:5" hidden="1" x14ac:dyDescent="0.3">
      <c r="A25" s="43">
        <v>22020303</v>
      </c>
      <c r="B25" s="44" t="s">
        <v>38</v>
      </c>
      <c r="C25" s="89"/>
      <c r="D25" s="88"/>
      <c r="E25" s="88"/>
    </row>
    <row r="26" spans="1:5" x14ac:dyDescent="0.3">
      <c r="A26" s="43">
        <v>22020304</v>
      </c>
      <c r="B26" s="44" t="s">
        <v>39</v>
      </c>
      <c r="C26" s="89"/>
      <c r="D26" s="88"/>
      <c r="E26" s="88">
        <v>0</v>
      </c>
    </row>
    <row r="27" spans="1:5" ht="15.5" hidden="1" thickBot="1" x14ac:dyDescent="0.35">
      <c r="A27" s="43">
        <v>22020305</v>
      </c>
      <c r="B27" s="44" t="s">
        <v>40</v>
      </c>
      <c r="C27" s="93"/>
      <c r="D27" s="92"/>
      <c r="E27" s="92"/>
    </row>
    <row r="28" spans="1:5" hidden="1" x14ac:dyDescent="0.3">
      <c r="A28" s="43">
        <v>22020306</v>
      </c>
      <c r="B28" s="44" t="s">
        <v>41</v>
      </c>
      <c r="C28" s="94"/>
      <c r="D28" s="67"/>
      <c r="E28" s="67"/>
    </row>
    <row r="29" spans="1:5" x14ac:dyDescent="0.3">
      <c r="A29" s="43">
        <v>22020307</v>
      </c>
      <c r="B29" s="44" t="s">
        <v>42</v>
      </c>
      <c r="C29" s="89">
        <v>0</v>
      </c>
      <c r="D29" s="88"/>
      <c r="E29" s="88">
        <v>15000000</v>
      </c>
    </row>
    <row r="30" spans="1:5" hidden="1" x14ac:dyDescent="0.3">
      <c r="A30" s="43">
        <v>22020308</v>
      </c>
      <c r="B30" s="44" t="s">
        <v>43</v>
      </c>
      <c r="C30" s="89"/>
      <c r="D30" s="88"/>
      <c r="E30" s="88"/>
    </row>
    <row r="31" spans="1:5" hidden="1" x14ac:dyDescent="0.3">
      <c r="A31" s="43">
        <v>22020309</v>
      </c>
      <c r="B31" s="44" t="s">
        <v>44</v>
      </c>
      <c r="C31" s="89"/>
      <c r="D31" s="88"/>
      <c r="E31" s="88"/>
    </row>
    <row r="32" spans="1:5" hidden="1" x14ac:dyDescent="0.3">
      <c r="A32" s="43">
        <v>22020310</v>
      </c>
      <c r="B32" s="44" t="s">
        <v>45</v>
      </c>
      <c r="C32" s="89"/>
      <c r="D32" s="88"/>
      <c r="E32" s="88"/>
    </row>
    <row r="33" spans="1:5" x14ac:dyDescent="0.3">
      <c r="A33" s="43">
        <v>22020311</v>
      </c>
      <c r="B33" s="44" t="s">
        <v>46</v>
      </c>
      <c r="C33" s="89">
        <v>0</v>
      </c>
      <c r="D33" s="88"/>
      <c r="E33" s="88">
        <v>5000000</v>
      </c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2200000</v>
      </c>
      <c r="D36" s="12">
        <f t="shared" ref="D36:E36" si="4">SUM(D37:D44)</f>
        <v>1964705</v>
      </c>
      <c r="E36" s="12">
        <f t="shared" si="4"/>
        <v>9000000</v>
      </c>
    </row>
    <row r="37" spans="1:5" x14ac:dyDescent="0.3">
      <c r="A37" s="43">
        <v>22020401</v>
      </c>
      <c r="B37" s="44" t="s">
        <v>50</v>
      </c>
      <c r="C37" s="89">
        <v>1200000</v>
      </c>
      <c r="D37" s="88">
        <v>1214705</v>
      </c>
      <c r="E37" s="88">
        <v>2000000</v>
      </c>
    </row>
    <row r="38" spans="1:5" x14ac:dyDescent="0.3">
      <c r="A38" s="43">
        <v>22020402</v>
      </c>
      <c r="B38" s="44" t="s">
        <v>51</v>
      </c>
      <c r="C38" s="89">
        <v>1000000</v>
      </c>
      <c r="D38" s="88">
        <v>750000</v>
      </c>
      <c r="E38" s="88">
        <v>2500000</v>
      </c>
    </row>
    <row r="39" spans="1:5" x14ac:dyDescent="0.3">
      <c r="A39" s="43">
        <v>22020403</v>
      </c>
      <c r="B39" s="44" t="s">
        <v>52</v>
      </c>
      <c r="C39" s="89"/>
      <c r="D39" s="88"/>
      <c r="E39" s="88">
        <v>1000000</v>
      </c>
    </row>
    <row r="40" spans="1:5" x14ac:dyDescent="0.3">
      <c r="A40" s="43">
        <v>22020404</v>
      </c>
      <c r="B40" s="44" t="s">
        <v>53</v>
      </c>
      <c r="C40" s="89"/>
      <c r="D40" s="88"/>
      <c r="E40" s="88">
        <v>1000000</v>
      </c>
    </row>
    <row r="41" spans="1:5" x14ac:dyDescent="0.3">
      <c r="A41" s="43">
        <v>22020405</v>
      </c>
      <c r="B41" s="44" t="s">
        <v>54</v>
      </c>
      <c r="C41" s="89"/>
      <c r="D41" s="88"/>
      <c r="E41" s="88">
        <v>1500000</v>
      </c>
    </row>
    <row r="42" spans="1:5" x14ac:dyDescent="0.3">
      <c r="A42" s="43">
        <v>22020406</v>
      </c>
      <c r="B42" s="44" t="s">
        <v>55</v>
      </c>
      <c r="C42" s="89"/>
      <c r="D42" s="88"/>
      <c r="E42" s="88">
        <v>1000000</v>
      </c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500000</v>
      </c>
    </row>
    <row r="46" spans="1:5" x14ac:dyDescent="0.3">
      <c r="A46" s="43">
        <v>22020501</v>
      </c>
      <c r="B46" s="44" t="s">
        <v>59</v>
      </c>
      <c r="C46" s="41"/>
      <c r="D46" s="41"/>
      <c r="E46" s="41">
        <v>500000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3000000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x14ac:dyDescent="0.3">
      <c r="A53" s="43">
        <v>22020605</v>
      </c>
      <c r="B53" s="44" t="s">
        <v>66</v>
      </c>
      <c r="C53" s="41"/>
      <c r="D53" s="41"/>
      <c r="E53" s="41">
        <v>3000000</v>
      </c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1000000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x14ac:dyDescent="0.3">
      <c r="A58" s="43">
        <v>22020707</v>
      </c>
      <c r="B58" s="44" t="s">
        <v>71</v>
      </c>
      <c r="C58" s="41"/>
      <c r="D58" s="41"/>
      <c r="E58" s="41">
        <v>1000000</v>
      </c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10500000</v>
      </c>
    </row>
    <row r="64" spans="1:5" x14ac:dyDescent="0.3">
      <c r="A64" s="43">
        <v>22020801</v>
      </c>
      <c r="B64" s="44" t="s">
        <v>77</v>
      </c>
      <c r="C64" s="89">
        <v>0</v>
      </c>
      <c r="D64" s="88"/>
      <c r="E64" s="88">
        <v>2500000</v>
      </c>
    </row>
    <row r="65" spans="1:5" x14ac:dyDescent="0.3">
      <c r="A65" s="43">
        <v>22020802</v>
      </c>
      <c r="B65" s="44" t="s">
        <v>78</v>
      </c>
      <c r="C65" s="89"/>
      <c r="D65" s="88"/>
      <c r="E65" s="88">
        <v>3000000</v>
      </c>
    </row>
    <row r="66" spans="1:5" x14ac:dyDescent="0.3">
      <c r="A66" s="43">
        <v>22020803</v>
      </c>
      <c r="B66" s="44" t="s">
        <v>79</v>
      </c>
      <c r="C66" s="89"/>
      <c r="D66" s="88"/>
      <c r="E66" s="88">
        <v>5000000</v>
      </c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3000000</v>
      </c>
      <c r="D70" s="12">
        <f t="shared" ref="D70:E70" si="10">SUM(D71:D83)</f>
        <v>2000000</v>
      </c>
      <c r="E70" s="12">
        <f t="shared" si="10"/>
        <v>7000000</v>
      </c>
    </row>
    <row r="71" spans="1:5" x14ac:dyDescent="0.3">
      <c r="A71" s="43">
        <v>22021001</v>
      </c>
      <c r="B71" s="44" t="s">
        <v>84</v>
      </c>
      <c r="C71" s="89">
        <v>1500000</v>
      </c>
      <c r="D71" s="88">
        <v>1000000</v>
      </c>
      <c r="E71" s="88">
        <v>2000000</v>
      </c>
    </row>
    <row r="72" spans="1:5" x14ac:dyDescent="0.3">
      <c r="A72" s="43">
        <v>22021002</v>
      </c>
      <c r="B72" s="44" t="s">
        <v>85</v>
      </c>
      <c r="C72" s="89">
        <v>0</v>
      </c>
      <c r="D72" s="88"/>
      <c r="E72" s="88"/>
    </row>
    <row r="73" spans="1:5" hidden="1" x14ac:dyDescent="0.3">
      <c r="A73" s="43">
        <v>22021003</v>
      </c>
      <c r="B73" s="44" t="s">
        <v>86</v>
      </c>
      <c r="C73" s="103"/>
      <c r="D73" s="104"/>
      <c r="E73" s="104"/>
    </row>
    <row r="74" spans="1:5" hidden="1" x14ac:dyDescent="0.3">
      <c r="A74" s="43">
        <v>22021004</v>
      </c>
      <c r="B74" s="44" t="s">
        <v>87</v>
      </c>
      <c r="C74" s="67"/>
      <c r="D74" s="94"/>
      <c r="E74" s="67"/>
    </row>
    <row r="75" spans="1:5" hidden="1" x14ac:dyDescent="0.3">
      <c r="A75" s="43">
        <v>22021006</v>
      </c>
      <c r="B75" s="44" t="s">
        <v>88</v>
      </c>
      <c r="C75" s="104"/>
      <c r="D75" s="104"/>
      <c r="E75" s="104"/>
    </row>
    <row r="76" spans="1:5" x14ac:dyDescent="0.3">
      <c r="A76" s="43">
        <v>22021007</v>
      </c>
      <c r="B76" s="44" t="s">
        <v>89</v>
      </c>
      <c r="C76" s="67">
        <v>1500000</v>
      </c>
      <c r="D76" s="94">
        <v>1000000</v>
      </c>
      <c r="E76" s="67">
        <v>5000000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1000000</v>
      </c>
      <c r="D84" s="12">
        <f t="shared" ref="D84:E84" si="11">D85</f>
        <v>500000</v>
      </c>
      <c r="E84" s="12">
        <f t="shared" si="11"/>
        <v>1000000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1000000</v>
      </c>
      <c r="D85" s="12">
        <f>SUM(D86:D87)</f>
        <v>500000</v>
      </c>
      <c r="E85" s="12">
        <f>SUM(E86:E87)</f>
        <v>1000000</v>
      </c>
    </row>
    <row r="86" spans="1:5" x14ac:dyDescent="0.3">
      <c r="A86" s="43">
        <v>22040105</v>
      </c>
      <c r="B86" s="44" t="s">
        <v>99</v>
      </c>
      <c r="C86" s="88">
        <v>1000000</v>
      </c>
      <c r="D86" s="89">
        <v>500000</v>
      </c>
      <c r="E86" s="88">
        <v>1000000</v>
      </c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prZQymsAGulfyKX11BS4AarBg2lCLWD34wi7pH4Y6E8wAGKSODkZvGVUKdNKjkBQDnCo6IIpU+T2GAEWptmv3A==" saltValue="NHHszYMgQTlnUCSz3VSBp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68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298"/>
  <sheetViews>
    <sheetView view="pageBreakPreview" topLeftCell="A4" zoomScale="60" zoomScaleNormal="98" workbookViewId="0">
      <selection activeCell="A29" sqref="A29:XFD29"/>
    </sheetView>
  </sheetViews>
  <sheetFormatPr defaultColWidth="8.81640625" defaultRowHeight="15" x14ac:dyDescent="0.3"/>
  <cols>
    <col min="1" max="1" width="22.453125" style="49" bestFit="1" customWidth="1"/>
    <col min="2" max="2" width="13.1796875" style="49" bestFit="1" customWidth="1"/>
    <col min="3" max="3" width="44.26953125" style="49" customWidth="1"/>
    <col min="4" max="5" width="25.453125" style="49" bestFit="1" customWidth="1"/>
    <col min="6" max="6" width="24.453125" style="49" customWidth="1"/>
    <col min="7" max="16384" width="8.81640625" style="49"/>
  </cols>
  <sheetData>
    <row r="1" spans="1:6" x14ac:dyDescent="0.3">
      <c r="A1" s="145" t="s">
        <v>143</v>
      </c>
      <c r="B1" s="145"/>
      <c r="C1" s="145"/>
      <c r="D1" s="145"/>
      <c r="E1" s="145"/>
    </row>
    <row r="2" spans="1:6" x14ac:dyDescent="0.3">
      <c r="A2" s="146" t="s">
        <v>823</v>
      </c>
      <c r="B2" s="146"/>
      <c r="C2" s="146"/>
      <c r="D2" s="146"/>
      <c r="E2" s="146"/>
    </row>
    <row r="3" spans="1:6" x14ac:dyDescent="0.3">
      <c r="A3" s="146" t="s">
        <v>763</v>
      </c>
      <c r="B3" s="146"/>
      <c r="C3" s="146"/>
      <c r="D3" s="146"/>
      <c r="E3" s="146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3">
      <c r="A6" s="8" t="s">
        <v>606</v>
      </c>
      <c r="B6" s="4">
        <v>3</v>
      </c>
      <c r="C6" s="5" t="s">
        <v>113</v>
      </c>
      <c r="D6" s="11">
        <f>D7+D17+D28+D34+D40+D49+D56+D68+D75+D79</f>
        <v>220500000</v>
      </c>
      <c r="E6" s="11">
        <f>E7+E17+E28+E34+E40+E49+E56+E68+E75+E79</f>
        <v>2950000</v>
      </c>
      <c r="F6" s="11">
        <f>F7+F17+F28+F34+F40+F49+F56+F68+F75+F79</f>
        <v>379000000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201500000</v>
      </c>
      <c r="E7" s="11">
        <f t="shared" ref="E7:F7" si="0">SUM(E8:E16)</f>
        <v>0</v>
      </c>
      <c r="F7" s="11">
        <f t="shared" si="0"/>
        <v>197000000</v>
      </c>
    </row>
    <row r="8" spans="1:6" hidden="1" x14ac:dyDescent="0.3">
      <c r="A8" s="42" t="s">
        <v>607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4"/>
      <c r="B9" s="105">
        <v>32010101</v>
      </c>
      <c r="C9" s="108" t="s">
        <v>853</v>
      </c>
      <c r="D9" s="79">
        <v>1500000</v>
      </c>
      <c r="E9" s="108"/>
      <c r="F9" s="79">
        <v>15000000</v>
      </c>
    </row>
    <row r="10" spans="1:6" x14ac:dyDescent="0.3">
      <c r="A10" s="44"/>
      <c r="B10" s="105">
        <v>32010102</v>
      </c>
      <c r="C10" s="108" t="s">
        <v>854</v>
      </c>
      <c r="D10" s="79">
        <v>180000000</v>
      </c>
      <c r="E10" s="108"/>
      <c r="F10" s="79">
        <v>150000000</v>
      </c>
    </row>
    <row r="11" spans="1:6" x14ac:dyDescent="0.3">
      <c r="A11" s="44"/>
      <c r="B11" s="105">
        <v>32010103</v>
      </c>
      <c r="C11" s="108" t="s">
        <v>855</v>
      </c>
      <c r="D11" s="79">
        <v>10000000</v>
      </c>
      <c r="E11" s="108"/>
      <c r="F11" s="79">
        <v>12000000</v>
      </c>
    </row>
    <row r="12" spans="1:6" x14ac:dyDescent="0.3">
      <c r="A12" s="44"/>
      <c r="B12" s="105">
        <v>32010104</v>
      </c>
      <c r="C12" s="107" t="s">
        <v>856</v>
      </c>
      <c r="D12" s="79">
        <v>0</v>
      </c>
      <c r="E12" s="108"/>
      <c r="F12" s="79">
        <v>0</v>
      </c>
    </row>
    <row r="13" spans="1:6" x14ac:dyDescent="0.3">
      <c r="A13" s="44"/>
      <c r="B13" s="105">
        <v>32010101</v>
      </c>
      <c r="C13" s="108" t="s">
        <v>857</v>
      </c>
      <c r="D13" s="79">
        <v>10000000</v>
      </c>
      <c r="E13" s="108"/>
      <c r="F13" s="79">
        <v>20000000</v>
      </c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1">SUM(E18:E27)</f>
        <v>0</v>
      </c>
      <c r="F17" s="11">
        <f t="shared" si="1"/>
        <v>40000000</v>
      </c>
    </row>
    <row r="18" spans="1:6" hidden="1" x14ac:dyDescent="0.3">
      <c r="A18" s="42" t="s">
        <v>608</v>
      </c>
      <c r="B18" s="43">
        <v>32010202</v>
      </c>
      <c r="C18" s="44" t="s">
        <v>117</v>
      </c>
      <c r="D18" s="45"/>
      <c r="E18" s="45"/>
      <c r="F18" s="45"/>
    </row>
    <row r="19" spans="1:6" x14ac:dyDescent="0.3">
      <c r="A19" s="46"/>
      <c r="B19" s="107">
        <v>32011004</v>
      </c>
      <c r="C19" s="108" t="s">
        <v>858</v>
      </c>
      <c r="D19" s="79"/>
      <c r="E19" s="80"/>
      <c r="F19" s="79">
        <v>20000000</v>
      </c>
    </row>
    <row r="20" spans="1:6" x14ac:dyDescent="0.3">
      <c r="A20" s="46"/>
      <c r="B20" s="107">
        <v>32011005</v>
      </c>
      <c r="C20" s="108" t="s">
        <v>859</v>
      </c>
      <c r="D20" s="79"/>
      <c r="E20" s="80"/>
      <c r="F20" s="79">
        <v>20000000</v>
      </c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3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11000000</v>
      </c>
    </row>
    <row r="29" spans="1:6" hidden="1" x14ac:dyDescent="0.3">
      <c r="A29" s="42" t="s">
        <v>643</v>
      </c>
      <c r="B29" s="43">
        <v>32010301</v>
      </c>
      <c r="C29" s="44" t="s">
        <v>119</v>
      </c>
      <c r="D29" s="45"/>
      <c r="E29" s="45"/>
      <c r="F29" s="45"/>
    </row>
    <row r="30" spans="1:6" x14ac:dyDescent="0.3">
      <c r="A30" s="44"/>
      <c r="B30" s="107">
        <v>32010301</v>
      </c>
      <c r="C30" s="108" t="s">
        <v>860</v>
      </c>
      <c r="D30" s="107"/>
      <c r="E30" s="108"/>
      <c r="F30" s="79">
        <v>10000000</v>
      </c>
    </row>
    <row r="31" spans="1:6" x14ac:dyDescent="0.3">
      <c r="A31" s="44"/>
      <c r="B31" s="107">
        <v>32010302</v>
      </c>
      <c r="C31" s="108" t="s">
        <v>861</v>
      </c>
      <c r="D31" s="107"/>
      <c r="E31" s="108"/>
      <c r="F31" s="79">
        <v>1000000</v>
      </c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3">
      <c r="A35" s="42" t="s">
        <v>644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3">
      <c r="A36" s="42" t="s">
        <v>645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3">
      <c r="A37" s="42" t="s">
        <v>646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3">
      <c r="A38" s="42" t="s">
        <v>647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1000000</v>
      </c>
    </row>
    <row r="41" spans="1:6" hidden="1" x14ac:dyDescent="0.3">
      <c r="A41" s="42" t="s">
        <v>648</v>
      </c>
      <c r="B41" s="43">
        <v>32010501</v>
      </c>
      <c r="C41" s="44" t="s">
        <v>126</v>
      </c>
      <c r="D41" s="45"/>
      <c r="E41" s="45"/>
      <c r="F41" s="45"/>
    </row>
    <row r="42" spans="1:6" x14ac:dyDescent="0.3">
      <c r="A42" s="44"/>
      <c r="B42" s="107">
        <v>32010555</v>
      </c>
      <c r="C42" s="108" t="s">
        <v>862</v>
      </c>
      <c r="D42" s="107"/>
      <c r="E42" s="108"/>
      <c r="F42" s="79">
        <v>1000000</v>
      </c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hidden="1" x14ac:dyDescent="0.3">
      <c r="A50" s="42" t="s">
        <v>649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3">
      <c r="A51" s="42" t="s">
        <v>650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6">SUM(E57:E67)</f>
        <v>0</v>
      </c>
      <c r="F56" s="11">
        <f t="shared" si="6"/>
        <v>20000000</v>
      </c>
    </row>
    <row r="57" spans="1:6" hidden="1" x14ac:dyDescent="0.3">
      <c r="A57" s="42" t="s">
        <v>651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652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653</v>
      </c>
      <c r="B61" s="43">
        <v>32010935</v>
      </c>
      <c r="C61" s="44" t="s">
        <v>133</v>
      </c>
      <c r="D61" s="45"/>
      <c r="E61" s="45"/>
      <c r="F61" s="45"/>
    </row>
    <row r="62" spans="1:6" x14ac:dyDescent="0.3">
      <c r="A62" s="44"/>
      <c r="B62" s="109">
        <v>32010903</v>
      </c>
      <c r="C62" s="106" t="s">
        <v>863</v>
      </c>
      <c r="D62" s="67"/>
      <c r="E62" s="94"/>
      <c r="F62" s="67">
        <v>5000000</v>
      </c>
    </row>
    <row r="63" spans="1:6" x14ac:dyDescent="0.3">
      <c r="A63" s="44"/>
      <c r="B63" s="109">
        <v>32010935</v>
      </c>
      <c r="C63" s="106" t="s">
        <v>864</v>
      </c>
      <c r="D63" s="67"/>
      <c r="E63" s="94"/>
      <c r="F63" s="67">
        <v>15000000</v>
      </c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654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SUM(D69:D74)</f>
        <v>16000000</v>
      </c>
      <c r="E68" s="11">
        <f t="shared" ref="E68:F68" si="7">SUM(E69:E74)</f>
        <v>0</v>
      </c>
      <c r="F68" s="11">
        <f t="shared" si="7"/>
        <v>105000000</v>
      </c>
    </row>
    <row r="69" spans="1:6" x14ac:dyDescent="0.3">
      <c r="A69" s="42" t="s">
        <v>655</v>
      </c>
      <c r="B69" s="105">
        <v>32020101</v>
      </c>
      <c r="C69" s="106" t="s">
        <v>242</v>
      </c>
      <c r="D69" s="79">
        <v>16000000</v>
      </c>
      <c r="E69" s="108"/>
      <c r="F69" s="79">
        <v>20000000</v>
      </c>
    </row>
    <row r="70" spans="1:6" x14ac:dyDescent="0.3">
      <c r="A70" s="44"/>
      <c r="B70" s="107"/>
      <c r="C70" s="108" t="s">
        <v>865</v>
      </c>
      <c r="D70" s="107"/>
      <c r="E70" s="108"/>
      <c r="F70" s="79">
        <v>30000000</v>
      </c>
    </row>
    <row r="71" spans="1:6" x14ac:dyDescent="0.3">
      <c r="A71" s="42" t="s">
        <v>656</v>
      </c>
      <c r="B71" s="105">
        <v>32020102</v>
      </c>
      <c r="C71" s="106" t="s">
        <v>866</v>
      </c>
      <c r="D71" s="107"/>
      <c r="E71" s="108"/>
      <c r="F71" s="79">
        <v>15000000</v>
      </c>
    </row>
    <row r="72" spans="1:6" x14ac:dyDescent="0.3">
      <c r="A72" s="44"/>
      <c r="B72" s="107">
        <v>32020102</v>
      </c>
      <c r="C72" s="106" t="s">
        <v>867</v>
      </c>
      <c r="D72" s="107"/>
      <c r="E72" s="108"/>
      <c r="F72" s="79">
        <v>40000000</v>
      </c>
    </row>
    <row r="73" spans="1:6" x14ac:dyDescent="0.3">
      <c r="A73" s="42" t="s">
        <v>657</v>
      </c>
      <c r="B73" s="105">
        <v>32020104</v>
      </c>
      <c r="C73" s="106" t="s">
        <v>868</v>
      </c>
      <c r="D73" s="107"/>
      <c r="E73" s="108"/>
      <c r="F73" s="107"/>
    </row>
    <row r="74" spans="1:6" hidden="1" x14ac:dyDescent="0.3">
      <c r="A74" s="44"/>
      <c r="B74" s="105"/>
      <c r="C74" s="106"/>
      <c r="D74" s="107"/>
      <c r="E74" s="108"/>
      <c r="F74" s="107"/>
    </row>
    <row r="75" spans="1:6" s="1" customFormat="1" x14ac:dyDescent="0.3">
      <c r="A75" s="5"/>
      <c r="B75" s="4">
        <v>320301</v>
      </c>
      <c r="C75" s="5" t="s">
        <v>138</v>
      </c>
      <c r="D75" s="11">
        <f>SUM(D76:D78)</f>
        <v>3000000</v>
      </c>
      <c r="E75" s="11">
        <f>SUM(E76:E78)</f>
        <v>2950000</v>
      </c>
      <c r="F75" s="11">
        <f>SUM(F76:F78)</f>
        <v>5000000</v>
      </c>
    </row>
    <row r="76" spans="1:6" x14ac:dyDescent="0.3">
      <c r="A76" s="42" t="s">
        <v>658</v>
      </c>
      <c r="B76" s="43">
        <v>32030110</v>
      </c>
      <c r="C76" s="44" t="s">
        <v>141</v>
      </c>
      <c r="D76" s="88">
        <v>3000000</v>
      </c>
      <c r="E76" s="89">
        <v>2950000</v>
      </c>
      <c r="F76" s="88">
        <v>5000000</v>
      </c>
    </row>
    <row r="77" spans="1:6" hidden="1" x14ac:dyDescent="0.3">
      <c r="A77" s="46"/>
      <c r="B77" s="47"/>
      <c r="C77" s="46"/>
      <c r="D77" s="45"/>
      <c r="E77" s="45"/>
      <c r="F77" s="45"/>
    </row>
    <row r="78" spans="1:6" hidden="1" x14ac:dyDescent="0.3">
      <c r="A78" s="46"/>
      <c r="B78" s="47"/>
      <c r="C78" s="46"/>
      <c r="D78" s="45"/>
      <c r="E78" s="45"/>
      <c r="F78" s="45"/>
    </row>
    <row r="79" spans="1:6" s="1" customFormat="1" x14ac:dyDescent="0.3">
      <c r="A79" s="5"/>
      <c r="B79" s="4">
        <v>32011000</v>
      </c>
      <c r="C79" s="5" t="s">
        <v>142</v>
      </c>
      <c r="D79" s="11">
        <f>SUM(D80:D81)</f>
        <v>0</v>
      </c>
      <c r="E79" s="11">
        <f>SUM(E80:E81)</f>
        <v>0</v>
      </c>
      <c r="F79" s="11">
        <f>SUM(F80:F81)</f>
        <v>0</v>
      </c>
    </row>
    <row r="80" spans="1:6" hidden="1" x14ac:dyDescent="0.3">
      <c r="A80" s="42" t="s">
        <v>659</v>
      </c>
      <c r="B80" s="46"/>
      <c r="C80" s="46"/>
      <c r="D80" s="45"/>
      <c r="E80" s="45"/>
      <c r="F80" s="45"/>
    </row>
    <row r="81" spans="1:6" hidden="1" x14ac:dyDescent="0.3">
      <c r="A81" s="46"/>
      <c r="B81" s="46"/>
      <c r="C81" s="46"/>
      <c r="D81" s="45"/>
      <c r="E81" s="45"/>
      <c r="F81" s="45"/>
    </row>
    <row r="82" spans="1:6" hidden="1" x14ac:dyDescent="0.3"/>
    <row r="83" spans="1:6" hidden="1" x14ac:dyDescent="0.3"/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</sheetData>
  <sheetProtection algorithmName="SHA-512" hashValue="xZo2+LtpGLFTn5wzj3ujIR9in0ZvkPoz+HPOx4KQrQro74O9QFfql17nPtlc03Fmav6NYhz5YkESM9sQ03V6bA==" saltValue="39TmsHrIkNQSbIFLtXxU1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64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zoomScale="90" zoomScaleNormal="11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824</v>
      </c>
      <c r="B3" s="147"/>
      <c r="C3" s="147"/>
      <c r="D3" s="147"/>
      <c r="E3" s="147"/>
    </row>
    <row r="4" spans="1:5" x14ac:dyDescent="0.3">
      <c r="A4" s="146" t="s">
        <v>764</v>
      </c>
      <c r="B4" s="146"/>
      <c r="C4" s="146"/>
      <c r="D4" s="146"/>
      <c r="E4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39">
        <f>C8+C13+C20</f>
        <v>589062482</v>
      </c>
      <c r="D7" s="39">
        <f t="shared" ref="D7:E7" si="0">D8+D13+D20</f>
        <v>139107683</v>
      </c>
      <c r="E7" s="39">
        <f t="shared" si="0"/>
        <v>729290153</v>
      </c>
    </row>
    <row r="8" spans="1:5" s="1" customFormat="1" x14ac:dyDescent="0.3">
      <c r="A8" s="3">
        <v>2101</v>
      </c>
      <c r="B8" s="3" t="s">
        <v>5</v>
      </c>
      <c r="C8" s="39">
        <f>C9</f>
        <v>157420923</v>
      </c>
      <c r="D8" s="39">
        <f t="shared" ref="D8:E8" si="1">D9</f>
        <v>139107683</v>
      </c>
      <c r="E8" s="39">
        <f t="shared" si="1"/>
        <v>141594442</v>
      </c>
    </row>
    <row r="9" spans="1:5" s="1" customFormat="1" x14ac:dyDescent="0.3">
      <c r="A9" s="3">
        <v>210101</v>
      </c>
      <c r="B9" s="3" t="s">
        <v>6</v>
      </c>
      <c r="C9" s="39">
        <f>SUM(C10:C12)</f>
        <v>157420923</v>
      </c>
      <c r="D9" s="39">
        <f t="shared" ref="D9:E9" si="2">SUM(D10:D12)</f>
        <v>139107683</v>
      </c>
      <c r="E9" s="39">
        <f t="shared" si="2"/>
        <v>141594442</v>
      </c>
    </row>
    <row r="10" spans="1:5" x14ac:dyDescent="0.3">
      <c r="A10" s="59">
        <v>21010101</v>
      </c>
      <c r="B10" s="48" t="s">
        <v>5</v>
      </c>
      <c r="C10" s="88">
        <v>157420923</v>
      </c>
      <c r="D10" s="89">
        <v>139107683</v>
      </c>
      <c r="E10" s="88">
        <v>141594442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39">
        <f>C21+C22+C27</f>
        <v>431641559</v>
      </c>
      <c r="D20" s="39">
        <f t="shared" ref="D20:E20" si="6">D21+D22+D27</f>
        <v>0</v>
      </c>
      <c r="E20" s="39">
        <f t="shared" si="6"/>
        <v>587695711</v>
      </c>
    </row>
    <row r="21" spans="1:5" x14ac:dyDescent="0.3">
      <c r="A21" s="59">
        <v>21030101</v>
      </c>
      <c r="B21" s="48" t="s">
        <v>17</v>
      </c>
      <c r="C21" s="88">
        <v>200000000</v>
      </c>
      <c r="D21" s="100"/>
      <c r="E21" s="88">
        <v>200000000</v>
      </c>
    </row>
    <row r="22" spans="1:5" s="1" customFormat="1" x14ac:dyDescent="0.3">
      <c r="A22" s="56">
        <v>21030102</v>
      </c>
      <c r="B22" s="57" t="s">
        <v>18</v>
      </c>
      <c r="C22" s="40">
        <f>SUM(C23:C26)</f>
        <v>231641559</v>
      </c>
      <c r="D22" s="40">
        <f t="shared" ref="D22:E22" si="7">SUM(D23:D26)</f>
        <v>0</v>
      </c>
      <c r="E22" s="40">
        <f t="shared" si="7"/>
        <v>369268094</v>
      </c>
    </row>
    <row r="23" spans="1:5" x14ac:dyDescent="0.3">
      <c r="A23" s="59">
        <v>21030102</v>
      </c>
      <c r="B23" s="48" t="s">
        <v>556</v>
      </c>
      <c r="C23" s="88">
        <v>231641559</v>
      </c>
      <c r="D23" s="41"/>
      <c r="E23" s="41"/>
    </row>
    <row r="24" spans="1:5" hidden="1" x14ac:dyDescent="0.3">
      <c r="A24" s="59">
        <v>21030102</v>
      </c>
      <c r="B24" s="48" t="s">
        <v>557</v>
      </c>
      <c r="C24" s="41"/>
      <c r="D24" s="41"/>
      <c r="E24" s="41"/>
    </row>
    <row r="25" spans="1:5" x14ac:dyDescent="0.3">
      <c r="A25" s="59">
        <v>21030102</v>
      </c>
      <c r="B25" s="48" t="s">
        <v>558</v>
      </c>
      <c r="C25" s="41"/>
      <c r="D25" s="41"/>
      <c r="E25" s="95">
        <v>369268094</v>
      </c>
    </row>
    <row r="26" spans="1:5" hidden="1" x14ac:dyDescent="0.3">
      <c r="A26" s="59">
        <v>21030102</v>
      </c>
      <c r="B26" s="48" t="s">
        <v>559</v>
      </c>
      <c r="C26" s="41"/>
      <c r="D26" s="41"/>
      <c r="E26" s="41"/>
    </row>
    <row r="27" spans="1:5" s="1" customFormat="1" x14ac:dyDescent="0.3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18427617</v>
      </c>
    </row>
    <row r="28" spans="1:5" x14ac:dyDescent="0.3">
      <c r="A28" s="59">
        <v>21030104</v>
      </c>
      <c r="B28" s="48" t="s">
        <v>773</v>
      </c>
      <c r="C28" s="41"/>
      <c r="D28" s="41"/>
      <c r="E28" s="67">
        <v>12629129</v>
      </c>
    </row>
    <row r="29" spans="1:5" x14ac:dyDescent="0.3">
      <c r="A29" s="59">
        <v>21030104</v>
      </c>
      <c r="B29" s="48" t="s">
        <v>772</v>
      </c>
      <c r="C29" s="41"/>
      <c r="D29" s="41"/>
      <c r="E29" s="67">
        <v>5798488</v>
      </c>
    </row>
    <row r="30" spans="1:5" hidden="1" x14ac:dyDescent="0.3">
      <c r="A30" s="59"/>
      <c r="B30" s="48"/>
      <c r="C30" s="41"/>
      <c r="D30" s="41"/>
      <c r="E30" s="41"/>
    </row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oQgmqsC9SkobZF027quE1krVadojtTgOyRhjZAZE55mXPtNOhXSdaRBgYWF/x5QGL9VBj2R94Z2KdazgS7o+TQ==" saltValue="dSVx1/IIA+cGfurpbwS7u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E300"/>
  <sheetViews>
    <sheetView view="pageBreakPreview" topLeftCell="A94" zoomScale="90" zoomScaleNormal="10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825</v>
      </c>
      <c r="B4" s="147"/>
      <c r="C4" s="147"/>
      <c r="D4" s="147"/>
      <c r="E4" s="147"/>
    </row>
    <row r="5" spans="1:5" x14ac:dyDescent="0.3">
      <c r="A5" s="146" t="s">
        <v>764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C8+C85+C89+C94</f>
        <v>1068911577</v>
      </c>
      <c r="D7" s="12">
        <f>D8+D85+D89+D94</f>
        <v>1033223722</v>
      </c>
      <c r="E7" s="12">
        <f>E8+E85+E89+E94</f>
        <v>850445360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903000000</v>
      </c>
      <c r="D8" s="12">
        <f t="shared" ref="D8:E8" si="0">D9+D14+D22+D36+D45+D48+D54+D63+D67+D70</f>
        <v>877658293</v>
      </c>
      <c r="E8" s="12">
        <f t="shared" si="0"/>
        <v>452081000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5000000</v>
      </c>
      <c r="D9" s="12">
        <f t="shared" ref="D9:E9" si="1">SUM(D10:D13)</f>
        <v>176000</v>
      </c>
      <c r="E9" s="12">
        <f t="shared" si="1"/>
        <v>7000000</v>
      </c>
    </row>
    <row r="10" spans="1:5" x14ac:dyDescent="0.3">
      <c r="A10" s="43">
        <v>22020101</v>
      </c>
      <c r="B10" s="44" t="s">
        <v>23</v>
      </c>
      <c r="C10" s="80"/>
      <c r="D10" s="79"/>
      <c r="E10" s="79">
        <v>2000000</v>
      </c>
    </row>
    <row r="11" spans="1:5" x14ac:dyDescent="0.3">
      <c r="A11" s="43">
        <v>22020102</v>
      </c>
      <c r="B11" s="44" t="s">
        <v>24</v>
      </c>
      <c r="C11" s="80">
        <v>5000000</v>
      </c>
      <c r="D11" s="79">
        <v>176000</v>
      </c>
      <c r="E11" s="79">
        <v>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1000000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x14ac:dyDescent="0.3">
      <c r="A17" s="43">
        <v>22020203</v>
      </c>
      <c r="B17" s="44" t="s">
        <v>30</v>
      </c>
      <c r="C17" s="41"/>
      <c r="D17" s="41"/>
      <c r="E17" s="41">
        <v>1000000</v>
      </c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20000000</v>
      </c>
      <c r="D22" s="12">
        <f t="shared" ref="D22:E22" si="2">SUM(D23:D35)</f>
        <v>17052103</v>
      </c>
      <c r="E22" s="12">
        <f t="shared" si="2"/>
        <v>38000000</v>
      </c>
    </row>
    <row r="23" spans="1:5" x14ac:dyDescent="0.3">
      <c r="A23" s="43">
        <v>22020301</v>
      </c>
      <c r="B23" s="44" t="s">
        <v>36</v>
      </c>
      <c r="C23" s="80">
        <v>15000000</v>
      </c>
      <c r="D23" s="79">
        <v>12052103</v>
      </c>
      <c r="E23" s="79">
        <v>10000000</v>
      </c>
    </row>
    <row r="24" spans="1:5" ht="15.5" thickBot="1" x14ac:dyDescent="0.35">
      <c r="A24" s="43">
        <v>22020302</v>
      </c>
      <c r="B24" s="44" t="s">
        <v>37</v>
      </c>
      <c r="C24" s="110"/>
      <c r="D24" s="111"/>
      <c r="E24" s="111">
        <v>2000000</v>
      </c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x14ac:dyDescent="0.3">
      <c r="A27" s="43">
        <v>22020305</v>
      </c>
      <c r="B27" s="44" t="s">
        <v>40</v>
      </c>
      <c r="C27" s="112">
        <v>0</v>
      </c>
      <c r="D27" s="113"/>
      <c r="E27" s="114">
        <v>12000000</v>
      </c>
    </row>
    <row r="28" spans="1:5" x14ac:dyDescent="0.3">
      <c r="A28" s="43">
        <v>22020306</v>
      </c>
      <c r="B28" s="44" t="s">
        <v>41</v>
      </c>
      <c r="C28" s="115"/>
      <c r="D28" s="116"/>
      <c r="E28" s="116">
        <v>2000000</v>
      </c>
    </row>
    <row r="29" spans="1:5" hidden="1" x14ac:dyDescent="0.3">
      <c r="A29" s="43">
        <v>22020307</v>
      </c>
      <c r="B29" s="44" t="s">
        <v>42</v>
      </c>
      <c r="C29" s="80"/>
      <c r="D29" s="79"/>
      <c r="E29" s="79"/>
    </row>
    <row r="30" spans="1:5" hidden="1" x14ac:dyDescent="0.3">
      <c r="A30" s="43">
        <v>22020308</v>
      </c>
      <c r="B30" s="44" t="s">
        <v>43</v>
      </c>
      <c r="C30" s="80"/>
      <c r="D30" s="79"/>
      <c r="E30" s="79"/>
    </row>
    <row r="31" spans="1:5" hidden="1" x14ac:dyDescent="0.3">
      <c r="A31" s="43">
        <v>22020309</v>
      </c>
      <c r="B31" s="44" t="s">
        <v>44</v>
      </c>
      <c r="C31" s="80"/>
      <c r="D31" s="79"/>
      <c r="E31" s="79"/>
    </row>
    <row r="32" spans="1:5" hidden="1" x14ac:dyDescent="0.3">
      <c r="A32" s="43">
        <v>22020310</v>
      </c>
      <c r="B32" s="44" t="s">
        <v>45</v>
      </c>
      <c r="C32" s="80"/>
      <c r="D32" s="79"/>
      <c r="E32" s="79"/>
    </row>
    <row r="33" spans="1:5" hidden="1" x14ac:dyDescent="0.3">
      <c r="A33" s="43">
        <v>22020311</v>
      </c>
      <c r="B33" s="44" t="s">
        <v>46</v>
      </c>
      <c r="C33" s="80"/>
      <c r="D33" s="79"/>
      <c r="E33" s="79"/>
    </row>
    <row r="34" spans="1:5" x14ac:dyDescent="0.3">
      <c r="A34" s="43">
        <v>22020312</v>
      </c>
      <c r="B34" s="44" t="s">
        <v>47</v>
      </c>
      <c r="C34" s="80">
        <v>5000000</v>
      </c>
      <c r="D34" s="79">
        <v>5000000</v>
      </c>
      <c r="E34" s="79">
        <v>7000000</v>
      </c>
    </row>
    <row r="35" spans="1:5" x14ac:dyDescent="0.3">
      <c r="A35" s="43">
        <v>22020313</v>
      </c>
      <c r="B35" s="44" t="s">
        <v>48</v>
      </c>
      <c r="C35" s="80"/>
      <c r="D35" s="79"/>
      <c r="E35" s="79">
        <v>5000000</v>
      </c>
    </row>
    <row r="36" spans="1:5" s="1" customFormat="1" x14ac:dyDescent="0.3">
      <c r="A36" s="4">
        <v>220204</v>
      </c>
      <c r="B36" s="5" t="s">
        <v>49</v>
      </c>
      <c r="C36" s="12">
        <f>SUM(C37:C44)</f>
        <v>9000000</v>
      </c>
      <c r="D36" s="12">
        <f t="shared" ref="D36:E36" si="3">SUM(D37:D44)</f>
        <v>4953000</v>
      </c>
      <c r="E36" s="12">
        <f t="shared" si="3"/>
        <v>11500000</v>
      </c>
    </row>
    <row r="37" spans="1:5" x14ac:dyDescent="0.3">
      <c r="A37" s="43">
        <v>22020401</v>
      </c>
      <c r="B37" s="44" t="s">
        <v>50</v>
      </c>
      <c r="C37" s="80">
        <v>6000000</v>
      </c>
      <c r="D37" s="79">
        <v>3693000</v>
      </c>
      <c r="E37" s="79">
        <v>6000000</v>
      </c>
    </row>
    <row r="38" spans="1:5" x14ac:dyDescent="0.3">
      <c r="A38" s="43">
        <v>22020402</v>
      </c>
      <c r="B38" s="44" t="s">
        <v>51</v>
      </c>
      <c r="C38" s="80">
        <v>3000000</v>
      </c>
      <c r="D38" s="79">
        <v>1260000</v>
      </c>
      <c r="E38" s="79">
        <v>3000000</v>
      </c>
    </row>
    <row r="39" spans="1:5" hidden="1" x14ac:dyDescent="0.3">
      <c r="A39" s="43">
        <v>22020403</v>
      </c>
      <c r="B39" s="44" t="s">
        <v>52</v>
      </c>
      <c r="C39" s="80"/>
      <c r="D39" s="79"/>
      <c r="E39" s="79"/>
    </row>
    <row r="40" spans="1:5" x14ac:dyDescent="0.3">
      <c r="A40" s="43">
        <v>22020404</v>
      </c>
      <c r="B40" s="44" t="s">
        <v>53</v>
      </c>
      <c r="C40" s="80"/>
      <c r="D40" s="79"/>
      <c r="E40" s="79">
        <v>1500000</v>
      </c>
    </row>
    <row r="41" spans="1:5" hidden="1" x14ac:dyDescent="0.3">
      <c r="A41" s="43">
        <v>22020405</v>
      </c>
      <c r="B41" s="44" t="s">
        <v>54</v>
      </c>
      <c r="C41" s="80"/>
      <c r="D41" s="79"/>
      <c r="E41" s="79"/>
    </row>
    <row r="42" spans="1:5" x14ac:dyDescent="0.3">
      <c r="A42" s="43">
        <v>22020406</v>
      </c>
      <c r="B42" s="44" t="s">
        <v>55</v>
      </c>
      <c r="C42" s="80"/>
      <c r="D42" s="79"/>
      <c r="E42" s="79">
        <v>1000000</v>
      </c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1000000</v>
      </c>
    </row>
    <row r="46" spans="1:5" x14ac:dyDescent="0.3">
      <c r="A46" s="43">
        <v>22020501</v>
      </c>
      <c r="B46" s="44" t="s">
        <v>59</v>
      </c>
      <c r="C46" s="41"/>
      <c r="D46" s="41"/>
      <c r="E46" s="41">
        <v>1000000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1581000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x14ac:dyDescent="0.3">
      <c r="A60" s="43">
        <v>22020709</v>
      </c>
      <c r="B60" s="44" t="s">
        <v>73</v>
      </c>
      <c r="C60" s="41"/>
      <c r="D60" s="41"/>
      <c r="E60" s="41">
        <v>1581000</v>
      </c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4000000</v>
      </c>
      <c r="D63" s="12">
        <f t="shared" ref="D63:E63" si="7">SUM(D64:D66)</f>
        <v>4000000</v>
      </c>
      <c r="E63" s="12">
        <f t="shared" si="7"/>
        <v>12000000</v>
      </c>
    </row>
    <row r="64" spans="1:5" x14ac:dyDescent="0.3">
      <c r="A64" s="43">
        <v>22020801</v>
      </c>
      <c r="B64" s="44" t="s">
        <v>77</v>
      </c>
      <c r="C64" s="80">
        <v>4000000</v>
      </c>
      <c r="D64" s="79">
        <v>4000000</v>
      </c>
      <c r="E64" s="79">
        <v>10000000</v>
      </c>
    </row>
    <row r="65" spans="1:5" x14ac:dyDescent="0.3">
      <c r="A65" s="43">
        <v>22020802</v>
      </c>
      <c r="B65" s="44" t="s">
        <v>78</v>
      </c>
      <c r="C65" s="80"/>
      <c r="D65" s="79"/>
      <c r="E65" s="79">
        <v>2000000</v>
      </c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8">SUM(D68:D69)</f>
        <v>0</v>
      </c>
      <c r="E67" s="12">
        <f t="shared" si="8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SUM(C71:C84)</f>
        <v>865000000</v>
      </c>
      <c r="D70" s="12">
        <f t="shared" ref="D70:E70" si="9">SUM(D71:D84)</f>
        <v>851477190</v>
      </c>
      <c r="E70" s="12">
        <f t="shared" si="9"/>
        <v>380000000</v>
      </c>
    </row>
    <row r="71" spans="1:5" x14ac:dyDescent="0.3">
      <c r="A71" s="43">
        <v>22021001</v>
      </c>
      <c r="B71" s="44" t="s">
        <v>84</v>
      </c>
      <c r="C71" s="80">
        <v>10000000</v>
      </c>
      <c r="D71" s="79">
        <v>9436735</v>
      </c>
      <c r="E71" s="79">
        <v>15000000</v>
      </c>
    </row>
    <row r="72" spans="1:5" x14ac:dyDescent="0.3">
      <c r="A72" s="43">
        <v>22021002</v>
      </c>
      <c r="B72" s="44" t="s">
        <v>85</v>
      </c>
      <c r="C72" s="80">
        <v>0</v>
      </c>
      <c r="D72" s="79"/>
      <c r="E72" s="79"/>
    </row>
    <row r="73" spans="1:5" x14ac:dyDescent="0.3">
      <c r="A73" s="43">
        <v>22021003</v>
      </c>
      <c r="B73" s="44" t="s">
        <v>86</v>
      </c>
      <c r="C73" s="116">
        <v>55000000</v>
      </c>
      <c r="D73" s="115">
        <v>53040455</v>
      </c>
      <c r="E73" s="116">
        <v>60000000</v>
      </c>
    </row>
    <row r="74" spans="1:5" hidden="1" x14ac:dyDescent="0.3">
      <c r="A74" s="43">
        <v>22021004</v>
      </c>
      <c r="B74" s="44" t="s">
        <v>87</v>
      </c>
      <c r="C74" s="79"/>
      <c r="D74" s="80"/>
      <c r="E74" s="79"/>
    </row>
    <row r="75" spans="1:5" hidden="1" x14ac:dyDescent="0.3">
      <c r="A75" s="43">
        <v>22021006</v>
      </c>
      <c r="B75" s="44" t="s">
        <v>88</v>
      </c>
      <c r="C75" s="79"/>
      <c r="D75" s="80"/>
      <c r="E75" s="79"/>
    </row>
    <row r="76" spans="1:5" hidden="1" x14ac:dyDescent="0.3">
      <c r="A76" s="43">
        <v>22021007</v>
      </c>
      <c r="B76" s="44" t="s">
        <v>89</v>
      </c>
      <c r="C76" s="79"/>
      <c r="D76" s="80"/>
      <c r="E76" s="79"/>
    </row>
    <row r="77" spans="1:5" x14ac:dyDescent="0.3">
      <c r="A77" s="43">
        <v>22021008</v>
      </c>
      <c r="B77" s="44" t="s">
        <v>90</v>
      </c>
      <c r="C77" s="79">
        <v>0</v>
      </c>
      <c r="D77" s="80"/>
      <c r="E77" s="79">
        <v>5000000</v>
      </c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</v>
      </c>
      <c r="B83" s="44" t="s">
        <v>795</v>
      </c>
      <c r="C83" s="88">
        <v>800000000</v>
      </c>
      <c r="D83" s="89">
        <v>789000000</v>
      </c>
      <c r="E83" s="88">
        <v>300000000</v>
      </c>
    </row>
    <row r="84" spans="1:5" hidden="1" x14ac:dyDescent="0.3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3">
      <c r="A85" s="4">
        <v>2204</v>
      </c>
      <c r="B85" s="5" t="s">
        <v>97</v>
      </c>
      <c r="C85" s="12">
        <f>C86</f>
        <v>165911577</v>
      </c>
      <c r="D85" s="12">
        <f t="shared" ref="D85:E85" si="10">D86</f>
        <v>155565429</v>
      </c>
      <c r="E85" s="12">
        <f t="shared" si="10"/>
        <v>398364360</v>
      </c>
    </row>
    <row r="86" spans="1:5" s="1" customFormat="1" x14ac:dyDescent="0.3">
      <c r="A86" s="4">
        <v>220401</v>
      </c>
      <c r="B86" s="5" t="s">
        <v>98</v>
      </c>
      <c r="C86" s="12">
        <f>C87+C88</f>
        <v>165911577</v>
      </c>
      <c r="D86" s="12">
        <f>D87+D88</f>
        <v>155565429</v>
      </c>
      <c r="E86" s="12">
        <f>E87+E88</f>
        <v>398364360</v>
      </c>
    </row>
    <row r="87" spans="1:5" s="38" customFormat="1" x14ac:dyDescent="0.3">
      <c r="A87" s="6">
        <v>22040105</v>
      </c>
      <c r="B87" s="7" t="s">
        <v>99</v>
      </c>
      <c r="C87" s="37">
        <f>SUM(C108:C125)</f>
        <v>162911577</v>
      </c>
      <c r="D87" s="37">
        <f>SUM(D108:D125)</f>
        <v>152565429</v>
      </c>
      <c r="E87" s="37">
        <f>SUM(E108:E125)</f>
        <v>395364360</v>
      </c>
    </row>
    <row r="88" spans="1:5" x14ac:dyDescent="0.3">
      <c r="A88" s="43">
        <v>22040109</v>
      </c>
      <c r="B88" s="44" t="s">
        <v>898</v>
      </c>
      <c r="C88" s="41">
        <v>3000000</v>
      </c>
      <c r="D88" s="41">
        <v>3000000</v>
      </c>
      <c r="E88" s="41">
        <v>3000000</v>
      </c>
    </row>
    <row r="89" spans="1:5" s="1" customFormat="1" x14ac:dyDescent="0.3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3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3">
      <c r="A91" s="43">
        <v>22050105</v>
      </c>
      <c r="B91" s="44" t="s">
        <v>103</v>
      </c>
      <c r="C91" s="41"/>
      <c r="D91" s="41"/>
      <c r="E91" s="41"/>
    </row>
    <row r="92" spans="1:5" hidden="1" x14ac:dyDescent="0.3">
      <c r="A92" s="43">
        <v>22050108</v>
      </c>
      <c r="B92" s="44" t="s">
        <v>104</v>
      </c>
      <c r="C92" s="41"/>
      <c r="D92" s="41"/>
      <c r="E92" s="41"/>
    </row>
    <row r="93" spans="1:5" hidden="1" x14ac:dyDescent="0.3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3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3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3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3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3">
      <c r="A98" s="43">
        <v>22060401</v>
      </c>
      <c r="B98" s="44" t="s">
        <v>110</v>
      </c>
      <c r="C98" s="41"/>
      <c r="D98" s="41"/>
      <c r="E98" s="41"/>
    </row>
    <row r="99" spans="1:5" hidden="1" x14ac:dyDescent="0.3">
      <c r="A99" s="48"/>
      <c r="B99" s="48"/>
      <c r="C99" s="41"/>
      <c r="D99" s="41"/>
      <c r="E99" s="41"/>
    </row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>
      <c r="A104" s="145" t="s">
        <v>793</v>
      </c>
      <c r="B104" s="145"/>
      <c r="C104" s="145"/>
      <c r="D104" s="145"/>
      <c r="E104" s="145"/>
    </row>
    <row r="105" spans="1:5" hidden="1" x14ac:dyDescent="0.3">
      <c r="A105" s="147" t="s">
        <v>826</v>
      </c>
      <c r="B105" s="147"/>
      <c r="C105" s="147"/>
      <c r="D105" s="147"/>
      <c r="E105" s="147"/>
    </row>
    <row r="106" spans="1:5" hidden="1" x14ac:dyDescent="0.3">
      <c r="A106" s="146" t="s">
        <v>764</v>
      </c>
      <c r="B106" s="146"/>
      <c r="C106" s="146"/>
      <c r="D106" s="146"/>
      <c r="E106" s="146"/>
    </row>
    <row r="107" spans="1:5" ht="45" x14ac:dyDescent="0.3">
      <c r="A107" s="58" t="s">
        <v>792</v>
      </c>
      <c r="B107" s="58" t="s">
        <v>1</v>
      </c>
      <c r="C107" s="50" t="s">
        <v>598</v>
      </c>
      <c r="D107" s="50" t="s">
        <v>599</v>
      </c>
      <c r="E107" s="50" t="s">
        <v>600</v>
      </c>
    </row>
    <row r="108" spans="1:5" x14ac:dyDescent="0.3">
      <c r="A108" s="60" t="s">
        <v>774</v>
      </c>
      <c r="B108" s="44" t="s">
        <v>562</v>
      </c>
      <c r="C108" s="71">
        <v>42746530</v>
      </c>
      <c r="D108" s="72">
        <v>41005628</v>
      </c>
      <c r="E108" s="71">
        <v>50632321</v>
      </c>
    </row>
    <row r="109" spans="1:5" x14ac:dyDescent="0.3">
      <c r="A109" s="60" t="s">
        <v>775</v>
      </c>
      <c r="B109" s="44" t="s">
        <v>563</v>
      </c>
      <c r="C109" s="71">
        <v>12371782</v>
      </c>
      <c r="D109" s="72">
        <v>12198513</v>
      </c>
      <c r="E109" s="71">
        <v>12371782</v>
      </c>
    </row>
    <row r="110" spans="1:5" x14ac:dyDescent="0.3">
      <c r="A110" s="60" t="s">
        <v>776</v>
      </c>
      <c r="B110" s="44" t="s">
        <v>561</v>
      </c>
      <c r="C110" s="71">
        <v>120000</v>
      </c>
      <c r="D110" s="71">
        <v>120000</v>
      </c>
      <c r="E110" s="71">
        <v>120000</v>
      </c>
    </row>
    <row r="111" spans="1:5" x14ac:dyDescent="0.3">
      <c r="A111" s="60" t="s">
        <v>777</v>
      </c>
      <c r="B111" s="44" t="s">
        <v>560</v>
      </c>
      <c r="C111" s="71">
        <v>360000</v>
      </c>
      <c r="D111" s="71">
        <v>360000</v>
      </c>
      <c r="E111" s="71">
        <v>360000</v>
      </c>
    </row>
    <row r="112" spans="1:5" x14ac:dyDescent="0.3">
      <c r="A112" s="60" t="s">
        <v>778</v>
      </c>
      <c r="B112" s="44" t="s">
        <v>592</v>
      </c>
      <c r="C112" s="71">
        <v>1424884</v>
      </c>
      <c r="D112" s="72">
        <v>1258962</v>
      </c>
      <c r="E112" s="71">
        <v>2531616</v>
      </c>
    </row>
    <row r="113" spans="1:5" x14ac:dyDescent="0.3">
      <c r="A113" s="60" t="s">
        <v>779</v>
      </c>
      <c r="B113" s="44" t="s">
        <v>564</v>
      </c>
      <c r="C113" s="71">
        <v>14248843</v>
      </c>
      <c r="D113" s="72">
        <v>13447820</v>
      </c>
      <c r="E113" s="71">
        <v>17721321</v>
      </c>
    </row>
    <row r="114" spans="1:5" x14ac:dyDescent="0.3">
      <c r="A114" s="60" t="s">
        <v>780</v>
      </c>
      <c r="B114" s="44" t="s">
        <v>565</v>
      </c>
      <c r="C114" s="71"/>
      <c r="D114" s="72"/>
      <c r="E114" s="82">
        <v>180000000</v>
      </c>
    </row>
    <row r="115" spans="1:5" x14ac:dyDescent="0.3">
      <c r="A115" s="60" t="s">
        <v>781</v>
      </c>
      <c r="B115" s="44" t="s">
        <v>566</v>
      </c>
      <c r="C115" s="82">
        <v>2300000</v>
      </c>
      <c r="D115" s="81">
        <v>2171276</v>
      </c>
      <c r="E115" s="117">
        <v>2171276</v>
      </c>
    </row>
    <row r="116" spans="1:5" x14ac:dyDescent="0.3">
      <c r="A116" s="60" t="s">
        <v>782</v>
      </c>
      <c r="B116" s="44" t="s">
        <v>567</v>
      </c>
      <c r="C116" s="118">
        <v>31000000</v>
      </c>
      <c r="D116" s="91">
        <v>30500000</v>
      </c>
      <c r="E116" s="117">
        <v>40000000</v>
      </c>
    </row>
    <row r="117" spans="1:5" x14ac:dyDescent="0.3">
      <c r="A117" s="60" t="s">
        <v>783</v>
      </c>
      <c r="B117" s="44" t="s">
        <v>568</v>
      </c>
      <c r="C117" s="118">
        <v>2160000</v>
      </c>
      <c r="D117" s="91">
        <v>2124696</v>
      </c>
      <c r="E117" s="117">
        <v>2124696</v>
      </c>
    </row>
    <row r="118" spans="1:5" x14ac:dyDescent="0.3">
      <c r="A118" s="60" t="s">
        <v>784</v>
      </c>
      <c r="B118" s="44" t="s">
        <v>569</v>
      </c>
      <c r="C118" s="118">
        <v>50000000</v>
      </c>
      <c r="D118" s="91">
        <v>44000000</v>
      </c>
      <c r="E118" s="90">
        <v>75500000</v>
      </c>
    </row>
    <row r="119" spans="1:5" x14ac:dyDescent="0.3">
      <c r="A119" s="60" t="s">
        <v>785</v>
      </c>
      <c r="B119" s="44" t="s">
        <v>570</v>
      </c>
      <c r="C119" s="71">
        <v>2849769</v>
      </c>
      <c r="D119" s="72">
        <v>2546325</v>
      </c>
      <c r="E119" s="71">
        <v>5063232</v>
      </c>
    </row>
    <row r="120" spans="1:5" x14ac:dyDescent="0.3">
      <c r="A120" s="60" t="s">
        <v>786</v>
      </c>
      <c r="B120" s="44" t="s">
        <v>571</v>
      </c>
      <c r="C120" s="71">
        <v>2849769</v>
      </c>
      <c r="D120" s="72">
        <v>2546325</v>
      </c>
      <c r="E120" s="71">
        <v>5063232</v>
      </c>
    </row>
    <row r="121" spans="1:5" x14ac:dyDescent="0.3">
      <c r="A121" s="60" t="s">
        <v>787</v>
      </c>
      <c r="B121" s="44" t="s">
        <v>593</v>
      </c>
      <c r="C121" s="82"/>
      <c r="D121" s="81"/>
      <c r="E121" s="82">
        <v>1419000</v>
      </c>
    </row>
    <row r="122" spans="1:5" x14ac:dyDescent="0.3">
      <c r="A122" s="60" t="s">
        <v>788</v>
      </c>
      <c r="B122" s="44" t="s">
        <v>594</v>
      </c>
      <c r="C122" s="119">
        <v>240000</v>
      </c>
      <c r="D122" s="121">
        <v>70589</v>
      </c>
      <c r="E122" s="125">
        <v>70589</v>
      </c>
    </row>
    <row r="123" spans="1:5" x14ac:dyDescent="0.3">
      <c r="A123" s="60" t="s">
        <v>789</v>
      </c>
      <c r="B123" s="44" t="s">
        <v>595</v>
      </c>
      <c r="C123" s="119">
        <v>60000</v>
      </c>
      <c r="D123" s="119">
        <v>60000</v>
      </c>
      <c r="E123" s="119">
        <v>60000</v>
      </c>
    </row>
    <row r="124" spans="1:5" x14ac:dyDescent="0.3">
      <c r="A124" s="60" t="s">
        <v>790</v>
      </c>
      <c r="B124" s="44" t="s">
        <v>596</v>
      </c>
      <c r="C124" s="119">
        <v>120000</v>
      </c>
      <c r="D124" s="119">
        <v>120000</v>
      </c>
      <c r="E124" s="119">
        <v>120000</v>
      </c>
    </row>
    <row r="125" spans="1:5" x14ac:dyDescent="0.3">
      <c r="A125" s="60" t="s">
        <v>791</v>
      </c>
      <c r="B125" s="44" t="s">
        <v>597</v>
      </c>
      <c r="C125" s="120">
        <v>60000</v>
      </c>
      <c r="D125" s="120">
        <v>35295</v>
      </c>
      <c r="E125" s="120">
        <v>35295</v>
      </c>
    </row>
    <row r="126" spans="1:5" hidden="1" x14ac:dyDescent="0.3">
      <c r="A126" s="122"/>
      <c r="B126" s="123"/>
      <c r="C126" s="124"/>
      <c r="D126" s="124"/>
      <c r="E126" s="124"/>
    </row>
    <row r="127" spans="1:5" hidden="1" x14ac:dyDescent="0.3"/>
    <row r="128" spans="1:5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06eAvGd1Cq2/+R0WxNNBOGyvLZnodORRaU2nu8yek4rc9akXvdMGcHuHiW/d++mfIOYfOM1g+PH0D/6Mqz/txw==" saltValue="JapoHdSMIlsJrFnOwfVqsQ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1" manualBreakCount="1">
    <brk id="69" max="4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zoomScale="60" zoomScaleNormal="120" workbookViewId="0">
      <selection activeCell="A64" sqref="A64:XFD66"/>
    </sheetView>
  </sheetViews>
  <sheetFormatPr defaultColWidth="8.81640625" defaultRowHeight="15" x14ac:dyDescent="0.3"/>
  <cols>
    <col min="1" max="1" width="22.453125" style="49" bestFit="1" customWidth="1"/>
    <col min="2" max="2" width="13.1796875" style="49" bestFit="1" customWidth="1"/>
    <col min="3" max="3" width="44.54296875" style="49" bestFit="1" customWidth="1"/>
    <col min="4" max="5" width="25.453125" style="49" bestFit="1" customWidth="1"/>
    <col min="6" max="6" width="23.1796875" style="49" bestFit="1" customWidth="1"/>
    <col min="7" max="16384" width="8.81640625" style="49"/>
  </cols>
  <sheetData>
    <row r="1" spans="1:6" x14ac:dyDescent="0.3">
      <c r="A1" s="145" t="s">
        <v>143</v>
      </c>
      <c r="B1" s="145"/>
      <c r="C1" s="145"/>
      <c r="D1" s="145"/>
      <c r="E1" s="145"/>
      <c r="F1" s="145"/>
    </row>
    <row r="2" spans="1:6" x14ac:dyDescent="0.3">
      <c r="A2" s="146" t="s">
        <v>827</v>
      </c>
      <c r="B2" s="146"/>
      <c r="C2" s="146"/>
      <c r="D2" s="146"/>
      <c r="E2" s="146"/>
      <c r="F2" s="146"/>
    </row>
    <row r="3" spans="1:6" x14ac:dyDescent="0.3">
      <c r="A3" s="146" t="s">
        <v>764</v>
      </c>
      <c r="B3" s="146"/>
      <c r="C3" s="146"/>
      <c r="D3" s="146"/>
      <c r="E3" s="146"/>
      <c r="F3" s="146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3">
      <c r="A6" s="8" t="s">
        <v>609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1734450662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3">
      <c r="A8" s="42" t="s">
        <v>610</v>
      </c>
      <c r="B8" s="43">
        <v>32010101</v>
      </c>
      <c r="C8" s="44" t="s">
        <v>115</v>
      </c>
      <c r="D8" s="45"/>
      <c r="E8" s="45"/>
      <c r="F8" s="45"/>
    </row>
    <row r="9" spans="1:6" hidden="1" x14ac:dyDescent="0.3">
      <c r="A9" s="42"/>
      <c r="B9" s="43"/>
      <c r="C9" s="44" t="s">
        <v>796</v>
      </c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s="1" customFormat="1" x14ac:dyDescent="0.3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1534450662</v>
      </c>
    </row>
    <row r="12" spans="1:6" x14ac:dyDescent="0.3">
      <c r="A12" s="42" t="s">
        <v>611</v>
      </c>
      <c r="B12" s="43">
        <v>32010202</v>
      </c>
      <c r="C12" s="44" t="s">
        <v>117</v>
      </c>
      <c r="D12" s="45"/>
      <c r="E12" s="45"/>
      <c r="F12" s="45"/>
    </row>
    <row r="13" spans="1:6" x14ac:dyDescent="0.3">
      <c r="A13" s="42" t="s">
        <v>660</v>
      </c>
      <c r="B13" s="43">
        <v>32010220</v>
      </c>
      <c r="C13" s="44" t="s">
        <v>572</v>
      </c>
      <c r="D13" s="45"/>
      <c r="E13" s="45"/>
      <c r="F13" s="45">
        <v>400000000</v>
      </c>
    </row>
    <row r="14" spans="1:6" s="1" customFormat="1" x14ac:dyDescent="0.3">
      <c r="A14" s="65" t="s">
        <v>661</v>
      </c>
      <c r="B14" s="6">
        <v>32010221</v>
      </c>
      <c r="C14" s="7" t="s">
        <v>771</v>
      </c>
      <c r="D14" s="66">
        <f>SUM(D78:D98)</f>
        <v>0</v>
      </c>
      <c r="E14" s="66">
        <f>SUM(E78:E98)</f>
        <v>0</v>
      </c>
      <c r="F14" s="66">
        <f>SUM(F78:F98)</f>
        <v>1134450662</v>
      </c>
    </row>
    <row r="15" spans="1:6" hidden="1" x14ac:dyDescent="0.3">
      <c r="A15" s="48"/>
      <c r="B15" s="48"/>
      <c r="C15" s="48"/>
      <c r="D15" s="48"/>
      <c r="E15" s="48"/>
      <c r="F15" s="48"/>
    </row>
    <row r="16" spans="1:6" s="1" customFormat="1" x14ac:dyDescent="0.3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3">
      <c r="A17" s="42" t="s">
        <v>662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hidden="1" x14ac:dyDescent="0.3">
      <c r="A19" s="44"/>
      <c r="B19" s="43"/>
      <c r="C19" s="44"/>
      <c r="D19" s="45"/>
      <c r="E19" s="45"/>
      <c r="F19" s="45"/>
    </row>
    <row r="20" spans="1:6" hidden="1" x14ac:dyDescent="0.3">
      <c r="A20" s="44"/>
      <c r="B20" s="43"/>
      <c r="C20" s="44"/>
      <c r="D20" s="45"/>
      <c r="E20" s="45"/>
      <c r="F20" s="45"/>
    </row>
    <row r="21" spans="1:6" hidden="1" x14ac:dyDescent="0.3">
      <c r="A21" s="44"/>
      <c r="B21" s="43"/>
      <c r="C21" s="44"/>
      <c r="D21" s="45"/>
      <c r="E21" s="45"/>
      <c r="F21" s="45"/>
    </row>
    <row r="22" spans="1:6" s="1" customFormat="1" x14ac:dyDescent="0.3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3">
      <c r="A23" s="42" t="s">
        <v>663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3">
      <c r="A24" s="42" t="s">
        <v>664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3">
      <c r="A25" s="42" t="s">
        <v>665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3">
      <c r="A26" s="42" t="s">
        <v>666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3">
      <c r="A27" s="44"/>
      <c r="B27" s="43"/>
      <c r="C27" s="44"/>
      <c r="D27" s="45"/>
      <c r="E27" s="45"/>
      <c r="F27" s="45"/>
    </row>
    <row r="28" spans="1:6" s="1" customFormat="1" x14ac:dyDescent="0.3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x14ac:dyDescent="0.3">
      <c r="A29" s="42" t="s">
        <v>667</v>
      </c>
      <c r="B29" s="43">
        <v>32010501</v>
      </c>
      <c r="C29" s="44" t="s">
        <v>126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hidden="1" x14ac:dyDescent="0.3">
      <c r="A34" s="46"/>
      <c r="B34" s="47"/>
      <c r="C34" s="46"/>
      <c r="D34" s="45"/>
      <c r="E34" s="45"/>
      <c r="F34" s="45"/>
    </row>
    <row r="35" spans="1:6" hidden="1" x14ac:dyDescent="0.3">
      <c r="A35" s="46"/>
      <c r="B35" s="47"/>
      <c r="C35" s="46"/>
      <c r="D35" s="45"/>
      <c r="E35" s="45"/>
      <c r="F35" s="45"/>
    </row>
    <row r="36" spans="1:6" hidden="1" x14ac:dyDescent="0.3">
      <c r="A36" s="46"/>
      <c r="B36" s="47"/>
      <c r="C36" s="46"/>
      <c r="D36" s="45"/>
      <c r="E36" s="45"/>
      <c r="F36" s="45"/>
    </row>
    <row r="37" spans="1:6" s="1" customFormat="1" x14ac:dyDescent="0.3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3">
      <c r="A38" s="42" t="s">
        <v>668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3">
      <c r="A39" s="42" t="s">
        <v>669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hidden="1" x14ac:dyDescent="0.3">
      <c r="A41" s="44"/>
      <c r="B41" s="43"/>
      <c r="C41" s="44"/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s="1" customFormat="1" x14ac:dyDescent="0.3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3">
      <c r="A45" s="42" t="s">
        <v>670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2" t="s">
        <v>671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hidden="1" x14ac:dyDescent="0.3">
      <c r="A49" s="42" t="s">
        <v>672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3">
      <c r="A51" s="44"/>
      <c r="B51" s="43"/>
      <c r="C51" s="44"/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2" t="s">
        <v>673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hidden="1" x14ac:dyDescent="0.3">
      <c r="A57" s="42" t="s">
        <v>674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675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x14ac:dyDescent="0.3">
      <c r="A61" s="42" t="s">
        <v>676</v>
      </c>
      <c r="B61" s="43">
        <v>32020104</v>
      </c>
      <c r="C61" s="44" t="s">
        <v>137</v>
      </c>
      <c r="D61" s="45"/>
      <c r="E61" s="45"/>
      <c r="F61" s="45">
        <v>200000000</v>
      </c>
    </row>
    <row r="62" spans="1:6" hidden="1" x14ac:dyDescent="0.3">
      <c r="A62" s="44"/>
      <c r="B62" s="43"/>
      <c r="C62" s="44"/>
      <c r="D62" s="45"/>
      <c r="E62" s="45"/>
      <c r="F62" s="45"/>
    </row>
    <row r="63" spans="1:6" s="1" customFormat="1" x14ac:dyDescent="0.3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3">
      <c r="A64" s="42" t="s">
        <v>677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3">
      <c r="A65" s="42" t="s">
        <v>678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3">
      <c r="A66" s="42" t="s">
        <v>679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3">
      <c r="A67" s="46"/>
      <c r="B67" s="47"/>
      <c r="C67" s="46"/>
      <c r="D67" s="45"/>
      <c r="E67" s="45"/>
      <c r="F67" s="45"/>
    </row>
    <row r="68" spans="1:6" hidden="1" x14ac:dyDescent="0.3">
      <c r="A68" s="46"/>
      <c r="B68" s="47"/>
      <c r="C68" s="46"/>
      <c r="D68" s="45"/>
      <c r="E68" s="45"/>
      <c r="F68" s="45"/>
    </row>
    <row r="69" spans="1:6" s="1" customFormat="1" x14ac:dyDescent="0.3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3">
      <c r="A70" s="42" t="s">
        <v>680</v>
      </c>
      <c r="B70" s="46"/>
      <c r="C70" s="46"/>
      <c r="D70" s="45"/>
      <c r="E70" s="45"/>
      <c r="F70" s="45"/>
    </row>
    <row r="71" spans="1:6" hidden="1" x14ac:dyDescent="0.3">
      <c r="A71" s="46"/>
      <c r="B71" s="46"/>
      <c r="C71" s="46"/>
      <c r="D71" s="45"/>
      <c r="E71" s="45"/>
      <c r="F71" s="45"/>
    </row>
    <row r="72" spans="1:6" hidden="1" x14ac:dyDescent="0.3"/>
    <row r="73" spans="1:6" hidden="1" x14ac:dyDescent="0.3">
      <c r="A73" s="145" t="s">
        <v>793</v>
      </c>
      <c r="B73" s="145"/>
      <c r="C73" s="145"/>
      <c r="D73" s="145"/>
      <c r="E73" s="145"/>
      <c r="F73" s="145"/>
    </row>
    <row r="74" spans="1:6" hidden="1" x14ac:dyDescent="0.3">
      <c r="A74" s="146" t="s">
        <v>828</v>
      </c>
      <c r="B74" s="146"/>
      <c r="C74" s="146"/>
      <c r="D74" s="146"/>
      <c r="E74" s="146"/>
      <c r="F74" s="146"/>
    </row>
    <row r="75" spans="1:6" hidden="1" x14ac:dyDescent="0.3">
      <c r="A75" s="146" t="s">
        <v>764</v>
      </c>
      <c r="B75" s="146"/>
      <c r="C75" s="146"/>
      <c r="D75" s="146"/>
      <c r="E75" s="146"/>
      <c r="F75" s="146"/>
    </row>
    <row r="76" spans="1:6" hidden="1" x14ac:dyDescent="0.3"/>
    <row r="77" spans="1:6" ht="45" x14ac:dyDescent="0.3">
      <c r="A77" s="50"/>
      <c r="B77" s="50" t="s">
        <v>792</v>
      </c>
      <c r="C77" s="50" t="s">
        <v>112</v>
      </c>
      <c r="D77" s="50" t="s">
        <v>598</v>
      </c>
      <c r="E77" s="50" t="s">
        <v>599</v>
      </c>
      <c r="F77" s="50" t="s">
        <v>600</v>
      </c>
    </row>
    <row r="78" spans="1:6" ht="45" x14ac:dyDescent="0.3">
      <c r="A78" s="42"/>
      <c r="B78" s="43" t="s">
        <v>774</v>
      </c>
      <c r="C78" s="44" t="s">
        <v>573</v>
      </c>
      <c r="D78" s="45"/>
      <c r="E78" s="45"/>
      <c r="F78" s="79">
        <v>205882352</v>
      </c>
    </row>
    <row r="79" spans="1:6" ht="30" hidden="1" x14ac:dyDescent="0.3">
      <c r="A79" s="42"/>
      <c r="B79" s="43" t="s">
        <v>775</v>
      </c>
      <c r="C79" s="44" t="s">
        <v>574</v>
      </c>
      <c r="D79" s="45"/>
      <c r="E79" s="45"/>
      <c r="F79" s="79"/>
    </row>
    <row r="80" spans="1:6" ht="30" x14ac:dyDescent="0.3">
      <c r="A80" s="42"/>
      <c r="B80" s="43" t="s">
        <v>776</v>
      </c>
      <c r="C80" s="44" t="s">
        <v>575</v>
      </c>
      <c r="D80" s="45"/>
      <c r="E80" s="45"/>
      <c r="F80" s="79">
        <v>58823529</v>
      </c>
    </row>
    <row r="81" spans="1:6" ht="45" x14ac:dyDescent="0.3">
      <c r="A81" s="42"/>
      <c r="B81" s="43" t="s">
        <v>777</v>
      </c>
      <c r="C81" s="44" t="s">
        <v>577</v>
      </c>
      <c r="D81" s="45"/>
      <c r="E81" s="45"/>
      <c r="F81" s="79">
        <v>68627450</v>
      </c>
    </row>
    <row r="82" spans="1:6" ht="45" x14ac:dyDescent="0.3">
      <c r="A82" s="42"/>
      <c r="B82" s="43" t="s">
        <v>778</v>
      </c>
      <c r="C82" s="44" t="s">
        <v>576</v>
      </c>
      <c r="D82" s="45"/>
      <c r="E82" s="45"/>
      <c r="F82" s="79">
        <v>6862745</v>
      </c>
    </row>
    <row r="83" spans="1:6" ht="30" x14ac:dyDescent="0.3">
      <c r="A83" s="42"/>
      <c r="B83" s="43" t="s">
        <v>779</v>
      </c>
      <c r="C83" s="44" t="s">
        <v>578</v>
      </c>
      <c r="D83" s="45"/>
      <c r="E83" s="45"/>
      <c r="F83" s="79">
        <v>68627450</v>
      </c>
    </row>
    <row r="84" spans="1:6" ht="45" x14ac:dyDescent="0.3">
      <c r="A84" s="42"/>
      <c r="B84" s="43" t="s">
        <v>780</v>
      </c>
      <c r="C84" s="44" t="s">
        <v>579</v>
      </c>
      <c r="D84" s="45"/>
      <c r="E84" s="45"/>
      <c r="F84" s="79">
        <v>70058823</v>
      </c>
    </row>
    <row r="85" spans="1:6" ht="30" x14ac:dyDescent="0.3">
      <c r="A85" s="42"/>
      <c r="B85" s="43" t="s">
        <v>781</v>
      </c>
      <c r="C85" s="44" t="s">
        <v>580</v>
      </c>
      <c r="D85" s="45"/>
      <c r="E85" s="45"/>
      <c r="F85" s="79">
        <v>147058823</v>
      </c>
    </row>
    <row r="86" spans="1:6" ht="30" hidden="1" x14ac:dyDescent="0.3">
      <c r="A86" s="42"/>
      <c r="B86" s="43" t="s">
        <v>782</v>
      </c>
      <c r="C86" s="44" t="s">
        <v>581</v>
      </c>
      <c r="D86" s="45"/>
      <c r="E86" s="45"/>
      <c r="F86" s="79"/>
    </row>
    <row r="87" spans="1:6" ht="45" x14ac:dyDescent="0.3">
      <c r="A87" s="42"/>
      <c r="B87" s="43" t="s">
        <v>783</v>
      </c>
      <c r="C87" s="44" t="s">
        <v>582</v>
      </c>
      <c r="D87" s="45"/>
      <c r="E87" s="45"/>
      <c r="F87" s="79">
        <v>68627450</v>
      </c>
    </row>
    <row r="88" spans="1:6" ht="30" hidden="1" x14ac:dyDescent="0.3">
      <c r="A88" s="42"/>
      <c r="B88" s="43" t="s">
        <v>784</v>
      </c>
      <c r="C88" s="44" t="s">
        <v>583</v>
      </c>
      <c r="D88" s="45"/>
      <c r="E88" s="45"/>
      <c r="F88" s="79"/>
    </row>
    <row r="89" spans="1:6" ht="60" x14ac:dyDescent="0.3">
      <c r="A89" s="42"/>
      <c r="B89" s="43" t="s">
        <v>785</v>
      </c>
      <c r="C89" s="44" t="s">
        <v>584</v>
      </c>
      <c r="D89" s="45"/>
      <c r="E89" s="45"/>
      <c r="F89" s="79">
        <v>15500000</v>
      </c>
    </row>
    <row r="90" spans="1:6" ht="45" x14ac:dyDescent="0.3">
      <c r="A90" s="42"/>
      <c r="B90" s="43" t="s">
        <v>786</v>
      </c>
      <c r="C90" s="44" t="s">
        <v>585</v>
      </c>
      <c r="D90" s="45"/>
      <c r="E90" s="45"/>
      <c r="F90" s="79">
        <v>41176470</v>
      </c>
    </row>
    <row r="91" spans="1:6" ht="45" x14ac:dyDescent="0.3">
      <c r="A91" s="42"/>
      <c r="B91" s="43" t="s">
        <v>787</v>
      </c>
      <c r="C91" s="44" t="s">
        <v>586</v>
      </c>
      <c r="D91" s="45"/>
      <c r="E91" s="45"/>
      <c r="F91" s="79">
        <v>117647058</v>
      </c>
    </row>
    <row r="92" spans="1:6" ht="30" x14ac:dyDescent="0.3">
      <c r="A92" s="42"/>
      <c r="B92" s="43" t="s">
        <v>788</v>
      </c>
      <c r="C92" s="44" t="s">
        <v>587</v>
      </c>
      <c r="D92" s="45"/>
      <c r="E92" s="45"/>
      <c r="F92" s="79">
        <v>147058823</v>
      </c>
    </row>
    <row r="93" spans="1:6" ht="45" x14ac:dyDescent="0.3">
      <c r="A93" s="42"/>
      <c r="B93" s="43" t="s">
        <v>789</v>
      </c>
      <c r="C93" s="44" t="s">
        <v>588</v>
      </c>
      <c r="D93" s="45"/>
      <c r="E93" s="45"/>
      <c r="F93" s="79">
        <v>65282352</v>
      </c>
    </row>
    <row r="94" spans="1:6" x14ac:dyDescent="0.3">
      <c r="A94" s="42"/>
      <c r="B94" s="43" t="s">
        <v>790</v>
      </c>
      <c r="C94" s="44" t="s">
        <v>589</v>
      </c>
      <c r="D94" s="45"/>
      <c r="E94" s="45"/>
      <c r="F94" s="79">
        <v>2482043</v>
      </c>
    </row>
    <row r="95" spans="1:6" ht="30" x14ac:dyDescent="0.3">
      <c r="A95" s="42"/>
      <c r="B95" s="43" t="s">
        <v>791</v>
      </c>
      <c r="C95" s="44" t="s">
        <v>590</v>
      </c>
      <c r="D95" s="45"/>
      <c r="E95" s="45"/>
      <c r="F95" s="79">
        <v>44117647</v>
      </c>
    </row>
    <row r="96" spans="1:6" ht="45.5" thickBot="1" x14ac:dyDescent="0.35">
      <c r="A96" s="42"/>
      <c r="B96" s="43" t="s">
        <v>794</v>
      </c>
      <c r="C96" s="44" t="s">
        <v>591</v>
      </c>
      <c r="D96" s="45"/>
      <c r="E96" s="45"/>
      <c r="F96" s="111">
        <v>6617647</v>
      </c>
    </row>
    <row r="97" spans="1:6" hidden="1" x14ac:dyDescent="0.3">
      <c r="A97" s="46"/>
      <c r="B97" s="43"/>
      <c r="C97" s="44"/>
      <c r="D97" s="45"/>
      <c r="E97" s="45"/>
      <c r="F97" s="45"/>
    </row>
    <row r="98" spans="1:6" hidden="1" x14ac:dyDescent="0.3">
      <c r="A98" s="46"/>
      <c r="B98" s="43"/>
      <c r="C98" s="44"/>
      <c r="D98" s="45"/>
      <c r="E98" s="45"/>
      <c r="F98" s="45"/>
    </row>
    <row r="99" spans="1:6" hidden="1" x14ac:dyDescent="0.3"/>
    <row r="100" spans="1:6" hidden="1" x14ac:dyDescent="0.3"/>
    <row r="101" spans="1:6" hidden="1" x14ac:dyDescent="0.3"/>
    <row r="102" spans="1:6" hidden="1" x14ac:dyDescent="0.3"/>
    <row r="103" spans="1:6" hidden="1" x14ac:dyDescent="0.3"/>
    <row r="104" spans="1:6" hidden="1" x14ac:dyDescent="0.3"/>
    <row r="105" spans="1:6" hidden="1" x14ac:dyDescent="0.3"/>
    <row r="106" spans="1:6" hidden="1" x14ac:dyDescent="0.3"/>
    <row r="107" spans="1:6" hidden="1" x14ac:dyDescent="0.3"/>
    <row r="108" spans="1:6" hidden="1" x14ac:dyDescent="0.3"/>
    <row r="109" spans="1:6" hidden="1" x14ac:dyDescent="0.3"/>
    <row r="110" spans="1:6" hidden="1" x14ac:dyDescent="0.3"/>
    <row r="111" spans="1:6" hidden="1" x14ac:dyDescent="0.3"/>
    <row r="112" spans="1:6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kM71YhnhErZTDHA95CwDVq6ucAkCDr1+PgP/kLqkwjdi6ZmQ1ZKFWUcrb358+xxiuIwGkdQlJ35Tcu83Wuf/9g==" saltValue="XDfS1pQaMwZb8h3cUirkKg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39370078740157483" right="0.39370078740157483" top="0.74803149606299213" bottom="0.74803149606299213" header="0.31496062992125984" footer="0.31496062992125984"/>
  <pageSetup scale="80" orientation="landscape" r:id="rId1"/>
  <rowBreaks count="2" manualBreakCount="2">
    <brk id="36" max="16383" man="1"/>
    <brk id="7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topLeftCell="B1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829</v>
      </c>
      <c r="B3" s="147"/>
      <c r="C3" s="147"/>
      <c r="D3" s="147"/>
      <c r="E3" s="147"/>
    </row>
    <row r="4" spans="1:5" x14ac:dyDescent="0.3">
      <c r="A4" s="146" t="s">
        <v>765</v>
      </c>
      <c r="B4" s="146"/>
      <c r="C4" s="146"/>
      <c r="D4" s="146"/>
      <c r="E4" s="146"/>
    </row>
    <row r="6" spans="1:5" ht="51" customHeight="1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12">
        <f>C8+C13+C20</f>
        <v>134637182</v>
      </c>
      <c r="D7" s="12">
        <f t="shared" ref="D7:E7" si="0">D8+D13+D20</f>
        <v>116849321</v>
      </c>
      <c r="E7" s="12">
        <f t="shared" si="0"/>
        <v>118697489</v>
      </c>
    </row>
    <row r="8" spans="1:5" s="1" customFormat="1" x14ac:dyDescent="0.3">
      <c r="A8" s="3">
        <v>2101</v>
      </c>
      <c r="B8" s="3" t="s">
        <v>5</v>
      </c>
      <c r="C8" s="12">
        <f>C9</f>
        <v>134637182</v>
      </c>
      <c r="D8" s="12">
        <f t="shared" ref="D8:E8" si="1">D9</f>
        <v>116849321</v>
      </c>
      <c r="E8" s="12">
        <f t="shared" si="1"/>
        <v>118697489</v>
      </c>
    </row>
    <row r="9" spans="1:5" s="1" customFormat="1" x14ac:dyDescent="0.3">
      <c r="A9" s="3">
        <v>210101</v>
      </c>
      <c r="B9" s="3" t="s">
        <v>6</v>
      </c>
      <c r="C9" s="12">
        <f>SUM(C10:C12)</f>
        <v>134637182</v>
      </c>
      <c r="D9" s="12">
        <f t="shared" ref="D9:E9" si="2">SUM(D10:D12)</f>
        <v>116849321</v>
      </c>
      <c r="E9" s="12">
        <f t="shared" si="2"/>
        <v>118697489</v>
      </c>
    </row>
    <row r="10" spans="1:5" x14ac:dyDescent="0.3">
      <c r="A10" s="59">
        <v>21010101</v>
      </c>
      <c r="B10" s="48" t="s">
        <v>5</v>
      </c>
      <c r="C10" s="79">
        <v>134637182</v>
      </c>
      <c r="D10" s="80">
        <v>116849321</v>
      </c>
      <c r="E10" s="79">
        <v>118697489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fcvgZNuAUOCkIBVjjOj5iBgu3Ux58AXf0GBmjTGQPphPlZJr9+0Pc+sAdnGUECo+K5kJxKnRL687Lru77GOnfw==" saltValue="id3MXqEX8aMFW5pCHzLos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topLeftCell="C23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830</v>
      </c>
      <c r="B4" s="147"/>
      <c r="C4" s="147"/>
      <c r="D4" s="147"/>
      <c r="E4" s="147"/>
    </row>
    <row r="5" spans="1:5" x14ac:dyDescent="0.3">
      <c r="A5" s="146" t="s">
        <v>765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C8+C84+C88+C93</f>
        <v>43600000</v>
      </c>
      <c r="D7" s="12">
        <f t="shared" ref="D7:E7" si="0">D8+D84+D88+D93</f>
        <v>16491331</v>
      </c>
      <c r="E7" s="12">
        <f t="shared" si="0"/>
        <v>42500000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43600000</v>
      </c>
      <c r="D8" s="12">
        <f t="shared" ref="D8:E8" si="1">D9+D14+D22+D36+D45+D48+D54+D63+D67+D70</f>
        <v>16491331</v>
      </c>
      <c r="E8" s="12">
        <f t="shared" si="1"/>
        <v>42500000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1450000</v>
      </c>
      <c r="E9" s="12">
        <f t="shared" si="2"/>
        <v>2000000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80">
        <v>1500000</v>
      </c>
      <c r="D11" s="79">
        <v>1450000</v>
      </c>
      <c r="E11" s="79">
        <v>2000000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1000000</v>
      </c>
      <c r="D14" s="12">
        <f>SUM(D15:D21)</f>
        <v>420000</v>
      </c>
      <c r="E14" s="12">
        <f>SUM(E15:E21)</f>
        <v>2000000</v>
      </c>
    </row>
    <row r="15" spans="1:5" x14ac:dyDescent="0.3">
      <c r="A15" s="43">
        <v>22020201</v>
      </c>
      <c r="B15" s="44" t="s">
        <v>28</v>
      </c>
      <c r="C15" s="89">
        <v>1000000</v>
      </c>
      <c r="D15" s="88">
        <v>420000</v>
      </c>
      <c r="E15" s="88">
        <v>2000000</v>
      </c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900000</v>
      </c>
      <c r="D22" s="12">
        <f t="shared" ref="D22:E22" si="3">SUM(D23:D35)</f>
        <v>600000</v>
      </c>
      <c r="E22" s="12">
        <f t="shared" si="3"/>
        <v>2500000</v>
      </c>
    </row>
    <row r="23" spans="1:5" x14ac:dyDescent="0.3">
      <c r="A23" s="43">
        <v>22020301</v>
      </c>
      <c r="B23" s="44" t="s">
        <v>36</v>
      </c>
      <c r="C23" s="41">
        <v>900000</v>
      </c>
      <c r="D23" s="41">
        <v>600000</v>
      </c>
      <c r="E23" s="41">
        <v>2500000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32200000</v>
      </c>
      <c r="D36" s="12">
        <f t="shared" ref="D36:E36" si="4">SUM(D37:D44)</f>
        <v>10521331</v>
      </c>
      <c r="E36" s="12">
        <f t="shared" si="4"/>
        <v>24000000</v>
      </c>
    </row>
    <row r="37" spans="1:5" x14ac:dyDescent="0.3">
      <c r="A37" s="43">
        <v>22020401</v>
      </c>
      <c r="B37" s="44" t="s">
        <v>50</v>
      </c>
      <c r="C37" s="89">
        <v>10000000</v>
      </c>
      <c r="D37" s="88">
        <v>4921331</v>
      </c>
      <c r="E37" s="88">
        <v>15000000</v>
      </c>
    </row>
    <row r="38" spans="1:5" x14ac:dyDescent="0.3">
      <c r="A38" s="43">
        <v>22020402</v>
      </c>
      <c r="B38" s="44" t="s">
        <v>51</v>
      </c>
      <c r="C38" s="89">
        <v>2000000</v>
      </c>
      <c r="D38" s="88">
        <v>600000</v>
      </c>
      <c r="E38" s="88">
        <v>3000000</v>
      </c>
    </row>
    <row r="39" spans="1:5" x14ac:dyDescent="0.3">
      <c r="A39" s="43">
        <v>22020403</v>
      </c>
      <c r="B39" s="44" t="s">
        <v>52</v>
      </c>
      <c r="C39" s="89">
        <v>7000000</v>
      </c>
      <c r="D39" s="88"/>
      <c r="E39" s="88"/>
    </row>
    <row r="40" spans="1:5" x14ac:dyDescent="0.3">
      <c r="A40" s="43">
        <v>22020404</v>
      </c>
      <c r="B40" s="44" t="s">
        <v>53</v>
      </c>
      <c r="C40" s="89">
        <v>3200000</v>
      </c>
      <c r="D40" s="88">
        <v>500000</v>
      </c>
      <c r="E40" s="88">
        <v>4000000</v>
      </c>
    </row>
    <row r="41" spans="1:5" x14ac:dyDescent="0.3">
      <c r="A41" s="43">
        <v>22020405</v>
      </c>
      <c r="B41" s="44" t="s">
        <v>54</v>
      </c>
      <c r="C41" s="89">
        <v>2000000</v>
      </c>
      <c r="D41" s="88">
        <v>4500000</v>
      </c>
      <c r="E41" s="88">
        <v>2000000</v>
      </c>
    </row>
    <row r="42" spans="1:5" x14ac:dyDescent="0.3">
      <c r="A42" s="43">
        <v>22020406</v>
      </c>
      <c r="B42" s="44" t="s">
        <v>55</v>
      </c>
      <c r="C42" s="89">
        <v>3000000</v>
      </c>
      <c r="D42" s="88"/>
      <c r="E42" s="88"/>
    </row>
    <row r="43" spans="1:5" x14ac:dyDescent="0.3">
      <c r="A43" s="43">
        <v>22020410</v>
      </c>
      <c r="B43" s="44" t="s">
        <v>56</v>
      </c>
      <c r="C43" s="89">
        <v>5000000</v>
      </c>
      <c r="D43" s="88"/>
      <c r="E43" s="88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3000000</v>
      </c>
      <c r="D63" s="12">
        <f t="shared" ref="D63:E63" si="8">SUM(D64:D66)</f>
        <v>1500000</v>
      </c>
      <c r="E63" s="12">
        <f t="shared" si="8"/>
        <v>5000000</v>
      </c>
    </row>
    <row r="64" spans="1:5" x14ac:dyDescent="0.3">
      <c r="A64" s="43">
        <v>22020801</v>
      </c>
      <c r="B64" s="44" t="s">
        <v>77</v>
      </c>
      <c r="C64" s="41">
        <v>3000000</v>
      </c>
      <c r="D64" s="41">
        <v>1500000</v>
      </c>
      <c r="E64" s="41">
        <v>5000000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5000000</v>
      </c>
      <c r="D70" s="12">
        <f t="shared" ref="D70:E70" si="10">SUM(D71:D83)</f>
        <v>2000000</v>
      </c>
      <c r="E70" s="12">
        <f t="shared" si="10"/>
        <v>7000000</v>
      </c>
    </row>
    <row r="71" spans="1:5" hidden="1" x14ac:dyDescent="0.3">
      <c r="A71" s="43">
        <v>22021001</v>
      </c>
      <c r="B71" s="44" t="s">
        <v>84</v>
      </c>
      <c r="C71" s="41"/>
      <c r="D71" s="41"/>
      <c r="E71" s="41"/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5000000</v>
      </c>
      <c r="D76" s="41">
        <v>2000000</v>
      </c>
      <c r="E76" s="41">
        <v>7000000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9AhQvUq3mc/6WNHZ8Jmmb8N+YvAeeCE0NNlX68Kl3LjzpCSCHU6ghcJImafwIE686YB0kf1ageEdKtnbHCET+w==" saltValue="AdGDOIAdbpC5+/lt6dHqr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4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zoomScaleNormal="130" workbookViewId="0">
      <selection sqref="A1:E1"/>
    </sheetView>
  </sheetViews>
  <sheetFormatPr defaultColWidth="8.81640625" defaultRowHeight="15" x14ac:dyDescent="0.3"/>
  <cols>
    <col min="1" max="1" width="22.4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145" t="s">
        <v>143</v>
      </c>
      <c r="B1" s="145"/>
      <c r="C1" s="145"/>
      <c r="D1" s="145"/>
      <c r="E1" s="145"/>
    </row>
    <row r="2" spans="1:6" x14ac:dyDescent="0.3">
      <c r="A2" s="146" t="s">
        <v>831</v>
      </c>
      <c r="B2" s="146"/>
      <c r="C2" s="146"/>
      <c r="D2" s="146"/>
      <c r="E2" s="146"/>
    </row>
    <row r="3" spans="1:6" x14ac:dyDescent="0.3">
      <c r="A3" s="146" t="s">
        <v>765</v>
      </c>
      <c r="B3" s="146"/>
      <c r="C3" s="146"/>
      <c r="D3" s="146"/>
      <c r="E3" s="146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3">
      <c r="A6" s="8" t="s">
        <v>612</v>
      </c>
      <c r="B6" s="4">
        <v>3</v>
      </c>
      <c r="C6" s="5" t="s">
        <v>113</v>
      </c>
      <c r="D6" s="11">
        <f>D7+D17+D28+D34+D40+D49+D56+D68+D75+D81</f>
        <v>381715525</v>
      </c>
      <c r="E6" s="11">
        <f t="shared" ref="E6:F6" si="0">E7+E17+E28+E34+E40+E49+E56+E68+E75+E81</f>
        <v>258500000</v>
      </c>
      <c r="F6" s="11">
        <f t="shared" si="0"/>
        <v>255000000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10000000</v>
      </c>
      <c r="E7" s="11">
        <f t="shared" ref="E7:F7" si="1">SUM(E8:E16)</f>
        <v>6500000</v>
      </c>
      <c r="F7" s="11">
        <f t="shared" si="1"/>
        <v>20000000</v>
      </c>
    </row>
    <row r="8" spans="1:6" hidden="1" x14ac:dyDescent="0.3">
      <c r="A8" s="42" t="s">
        <v>613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4"/>
      <c r="B9" s="43">
        <v>32010102</v>
      </c>
      <c r="C9" s="107" t="s">
        <v>869</v>
      </c>
      <c r="D9" s="79">
        <v>10000000</v>
      </c>
      <c r="E9" s="80">
        <v>6500000</v>
      </c>
      <c r="F9" s="79">
        <v>20000000</v>
      </c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366715525</v>
      </c>
      <c r="E17" s="11">
        <f t="shared" ref="E17:F17" si="2">SUM(E18:E27)</f>
        <v>250000000</v>
      </c>
      <c r="F17" s="11">
        <f t="shared" si="2"/>
        <v>230000000</v>
      </c>
    </row>
    <row r="18" spans="1:6" hidden="1" x14ac:dyDescent="0.3">
      <c r="A18" s="42" t="s">
        <v>614</v>
      </c>
      <c r="B18" s="43">
        <v>32010202</v>
      </c>
      <c r="C18" s="44" t="s">
        <v>117</v>
      </c>
      <c r="D18" s="45"/>
      <c r="E18" s="45"/>
      <c r="F18" s="45"/>
    </row>
    <row r="19" spans="1:6" ht="28" x14ac:dyDescent="0.3">
      <c r="A19" s="46"/>
      <c r="B19" s="107">
        <v>32020114</v>
      </c>
      <c r="C19" s="108" t="s">
        <v>899</v>
      </c>
      <c r="D19" s="79">
        <v>80414504</v>
      </c>
      <c r="E19" s="80">
        <v>60000000</v>
      </c>
      <c r="F19" s="79">
        <v>100000000</v>
      </c>
    </row>
    <row r="20" spans="1:6" ht="28" x14ac:dyDescent="0.3">
      <c r="A20" s="46"/>
      <c r="B20" s="107">
        <v>32020116</v>
      </c>
      <c r="C20" s="108" t="s">
        <v>870</v>
      </c>
      <c r="D20" s="79">
        <v>240587611</v>
      </c>
      <c r="E20" s="80">
        <v>140000000</v>
      </c>
      <c r="F20" s="79">
        <v>80000000</v>
      </c>
    </row>
    <row r="21" spans="1:6" hidden="1" x14ac:dyDescent="0.3">
      <c r="A21" s="46"/>
      <c r="B21" s="107"/>
      <c r="C21" s="108"/>
      <c r="D21" s="79"/>
      <c r="E21" s="108"/>
      <c r="F21" s="107"/>
    </row>
    <row r="22" spans="1:6" x14ac:dyDescent="0.3">
      <c r="A22" s="46"/>
      <c r="B22" s="107">
        <v>3202117</v>
      </c>
      <c r="C22" s="108" t="s">
        <v>871</v>
      </c>
      <c r="D22" s="79">
        <v>45713410</v>
      </c>
      <c r="E22" s="80">
        <v>50000000</v>
      </c>
      <c r="F22" s="79">
        <v>50000000</v>
      </c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3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3">
      <c r="A29" s="42" t="s">
        <v>681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3">
      <c r="A35" s="42" t="s">
        <v>682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3">
      <c r="A36" s="42" t="s">
        <v>683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3">
      <c r="A37" s="42" t="s">
        <v>684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3">
      <c r="A38" s="42" t="s">
        <v>685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125</v>
      </c>
      <c r="D40" s="11">
        <f>SUM(D41:D48)</f>
        <v>5000000</v>
      </c>
      <c r="E40" s="11">
        <f t="shared" ref="E40:F40" si="5">SUM(E41:E48)</f>
        <v>2000000</v>
      </c>
      <c r="F40" s="11">
        <f t="shared" si="5"/>
        <v>5000000</v>
      </c>
    </row>
    <row r="41" spans="1:6" hidden="1" x14ac:dyDescent="0.3">
      <c r="A41" s="42" t="s">
        <v>686</v>
      </c>
      <c r="B41" s="43">
        <v>32010501</v>
      </c>
      <c r="C41" s="44" t="s">
        <v>126</v>
      </c>
      <c r="D41" s="45"/>
      <c r="E41" s="45"/>
      <c r="F41" s="45"/>
    </row>
    <row r="42" spans="1:6" x14ac:dyDescent="0.3">
      <c r="A42" s="44"/>
      <c r="B42" s="43">
        <v>32010502</v>
      </c>
      <c r="C42" s="108" t="s">
        <v>872</v>
      </c>
      <c r="D42" s="79">
        <v>5000000</v>
      </c>
      <c r="E42" s="80">
        <v>2000000</v>
      </c>
      <c r="F42" s="79">
        <v>5000000</v>
      </c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3">
      <c r="A50" s="42" t="s">
        <v>687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3">
      <c r="A51" s="42" t="s">
        <v>688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3">
      <c r="A57" s="42" t="s">
        <v>689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690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691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692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3">
      <c r="A69" s="42" t="s">
        <v>693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694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695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3">
      <c r="A76" s="42" t="s">
        <v>696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3">
      <c r="A77" s="42" t="s">
        <v>697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3">
      <c r="A78" s="42" t="s">
        <v>698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3">
      <c r="A79" s="46"/>
      <c r="B79" s="47"/>
      <c r="C79" s="46"/>
      <c r="D79" s="45"/>
      <c r="E79" s="45"/>
      <c r="F79" s="45"/>
    </row>
    <row r="80" spans="1:6" hidden="1" x14ac:dyDescent="0.3">
      <c r="A80" s="46"/>
      <c r="B80" s="47"/>
      <c r="C80" s="46"/>
      <c r="D80" s="45"/>
      <c r="E80" s="45"/>
      <c r="F80" s="45"/>
    </row>
    <row r="81" spans="1:6" s="1" customFormat="1" x14ac:dyDescent="0.3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10">SUM(E82:E83)</f>
        <v>0</v>
      </c>
      <c r="F81" s="11">
        <f t="shared" si="10"/>
        <v>0</v>
      </c>
    </row>
    <row r="82" spans="1:6" hidden="1" x14ac:dyDescent="0.3">
      <c r="A82" s="42" t="s">
        <v>699</v>
      </c>
      <c r="B82" s="46"/>
      <c r="C82" s="46"/>
      <c r="D82" s="45"/>
      <c r="E82" s="45"/>
      <c r="F82" s="45"/>
    </row>
    <row r="83" spans="1:6" hidden="1" x14ac:dyDescent="0.3">
      <c r="A83" s="46"/>
      <c r="B83" s="46"/>
      <c r="C83" s="46"/>
      <c r="D83" s="45"/>
      <c r="E83" s="45"/>
      <c r="F83" s="45"/>
    </row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+qb8tgHGR3BV9y5lhZKmYt9kKOMJmIgzQKONFY4x/gisgw4xFTiLy0vll6873exqIDDEWHaeB1lZLyqv5iH0sw==" saltValue="CYcgvGW7bK2GGwea3bTkR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74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832</v>
      </c>
      <c r="B3" s="147"/>
      <c r="C3" s="147"/>
      <c r="D3" s="147"/>
      <c r="E3" s="147"/>
    </row>
    <row r="4" spans="1:5" x14ac:dyDescent="0.3">
      <c r="A4" s="146" t="s">
        <v>766</v>
      </c>
      <c r="B4" s="146"/>
      <c r="C4" s="146"/>
      <c r="D4" s="146"/>
      <c r="E4" s="146"/>
    </row>
    <row r="6" spans="1:5" ht="44.5" customHeight="1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12">
        <f>C8+C14+C21</f>
        <v>1417656816</v>
      </c>
      <c r="D7" s="12">
        <f t="shared" ref="D7:E7" si="0">D8+D14+D21</f>
        <v>1236655244</v>
      </c>
      <c r="E7" s="12">
        <f t="shared" si="0"/>
        <v>1337289780</v>
      </c>
    </row>
    <row r="8" spans="1:5" s="1" customFormat="1" x14ac:dyDescent="0.3">
      <c r="A8" s="3">
        <v>2101</v>
      </c>
      <c r="B8" s="3" t="s">
        <v>5</v>
      </c>
      <c r="C8" s="12">
        <f>C9</f>
        <v>1405656816</v>
      </c>
      <c r="D8" s="12">
        <f t="shared" ref="D8:E8" si="1">D9</f>
        <v>1224655244</v>
      </c>
      <c r="E8" s="12">
        <f t="shared" si="1"/>
        <v>1325289780</v>
      </c>
    </row>
    <row r="9" spans="1:5" s="1" customFormat="1" x14ac:dyDescent="0.3">
      <c r="A9" s="3">
        <v>210101</v>
      </c>
      <c r="B9" s="3" t="s">
        <v>6</v>
      </c>
      <c r="C9" s="12">
        <f>SUM(C10:C13)</f>
        <v>1405656816</v>
      </c>
      <c r="D9" s="12">
        <f t="shared" ref="D9:E9" si="2">SUM(D10:D13)</f>
        <v>1224655244</v>
      </c>
      <c r="E9" s="12">
        <f t="shared" si="2"/>
        <v>1325289780</v>
      </c>
    </row>
    <row r="10" spans="1:5" x14ac:dyDescent="0.3">
      <c r="A10" s="59">
        <v>21010101</v>
      </c>
      <c r="B10" s="48" t="s">
        <v>800</v>
      </c>
      <c r="C10" s="88">
        <v>226247248</v>
      </c>
      <c r="D10" s="89">
        <v>226148927</v>
      </c>
      <c r="E10" s="88">
        <v>245440937</v>
      </c>
    </row>
    <row r="11" spans="1:5" x14ac:dyDescent="0.3">
      <c r="A11" s="59">
        <v>21010101</v>
      </c>
      <c r="B11" s="48" t="s">
        <v>801</v>
      </c>
      <c r="C11" s="88">
        <v>1179409568</v>
      </c>
      <c r="D11" s="88">
        <v>998506317</v>
      </c>
      <c r="E11" s="88">
        <v>1079848843</v>
      </c>
    </row>
    <row r="12" spans="1:5" hidden="1" x14ac:dyDescent="0.3">
      <c r="A12" s="59">
        <v>21010102</v>
      </c>
      <c r="B12" s="48" t="s">
        <v>7</v>
      </c>
      <c r="C12" s="41"/>
      <c r="D12" s="41"/>
      <c r="E12" s="41"/>
    </row>
    <row r="13" spans="1:5" hidden="1" x14ac:dyDescent="0.3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3">
      <c r="A14" s="3">
        <v>2102</v>
      </c>
      <c r="B14" s="3" t="s">
        <v>9</v>
      </c>
      <c r="C14" s="12">
        <f>C15+C19</f>
        <v>12000000</v>
      </c>
      <c r="D14" s="12">
        <f t="shared" ref="D14:E14" si="3">D15+D19</f>
        <v>12000000</v>
      </c>
      <c r="E14" s="12">
        <f t="shared" si="3"/>
        <v>12000000</v>
      </c>
    </row>
    <row r="15" spans="1:5" s="1" customFormat="1" x14ac:dyDescent="0.3">
      <c r="A15" s="3">
        <v>210201</v>
      </c>
      <c r="B15" s="3" t="s">
        <v>10</v>
      </c>
      <c r="C15" s="12">
        <f>SUM(C16:C18)</f>
        <v>12000000</v>
      </c>
      <c r="D15" s="12">
        <f t="shared" ref="D15:E15" si="4">SUM(D16:D18)</f>
        <v>12000000</v>
      </c>
      <c r="E15" s="12">
        <f t="shared" si="4"/>
        <v>12000000</v>
      </c>
    </row>
    <row r="16" spans="1:5" hidden="1" x14ac:dyDescent="0.3">
      <c r="A16" s="59">
        <v>21020104</v>
      </c>
      <c r="B16" s="48" t="s">
        <v>11</v>
      </c>
      <c r="C16" s="41"/>
      <c r="D16" s="41"/>
      <c r="E16" s="41"/>
    </row>
    <row r="17" spans="1:5" hidden="1" x14ac:dyDescent="0.3">
      <c r="A17" s="59">
        <v>21020108</v>
      </c>
      <c r="B17" s="48" t="s">
        <v>12</v>
      </c>
      <c r="C17" s="41"/>
      <c r="D17" s="41"/>
      <c r="E17" s="41"/>
    </row>
    <row r="18" spans="1:5" x14ac:dyDescent="0.3">
      <c r="A18" s="59">
        <v>21020109</v>
      </c>
      <c r="B18" s="48" t="s">
        <v>13</v>
      </c>
      <c r="C18" s="41">
        <v>12000000</v>
      </c>
      <c r="D18" s="41">
        <v>12000000</v>
      </c>
      <c r="E18" s="41">
        <v>12000000</v>
      </c>
    </row>
    <row r="19" spans="1:5" s="1" customFormat="1" x14ac:dyDescent="0.3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3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3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3">
      <c r="A22" s="59">
        <v>21030101</v>
      </c>
      <c r="B22" s="48" t="s">
        <v>17</v>
      </c>
      <c r="C22" s="41"/>
      <c r="D22" s="41"/>
      <c r="E22" s="41"/>
    </row>
    <row r="23" spans="1:5" hidden="1" x14ac:dyDescent="0.3">
      <c r="A23" s="59">
        <v>21030102</v>
      </c>
      <c r="B23" s="48" t="s">
        <v>18</v>
      </c>
      <c r="C23" s="41"/>
      <c r="D23" s="41"/>
      <c r="E23" s="41"/>
    </row>
    <row r="24" spans="1:5" hidden="1" x14ac:dyDescent="0.3">
      <c r="A24" s="59">
        <v>21030104</v>
      </c>
      <c r="B24" s="48" t="s">
        <v>19</v>
      </c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>
      <c r="A26" s="59"/>
      <c r="B26" s="48"/>
      <c r="C26" s="41"/>
      <c r="D26" s="41"/>
      <c r="E26" s="41"/>
    </row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1/gvS3UEcsLzIi5sOhkXEGlyzfcSTiOAqVN+Wa325Pq2enAVAE/TNNPRsU4DIrfPtBDbPqmyr5q27v+DOILeRw==" saltValue="0YVRMRX/rfK/mR5KqiBBs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B45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833</v>
      </c>
      <c r="B4" s="147"/>
      <c r="C4" s="147"/>
      <c r="D4" s="147"/>
      <c r="E4" s="147"/>
    </row>
    <row r="5" spans="1:5" x14ac:dyDescent="0.3">
      <c r="A5" s="146" t="s">
        <v>766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C8+C84+C88+C93</f>
        <v>90550000</v>
      </c>
      <c r="D7" s="12">
        <f t="shared" ref="D7:E7" si="0">D8+D84+D88+D93</f>
        <v>76550000</v>
      </c>
      <c r="E7" s="12">
        <f t="shared" si="0"/>
        <v>106780200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50550000</v>
      </c>
      <c r="D8" s="12">
        <f t="shared" ref="D8:E8" si="1">D9+D14+D22+D36+D45+D48+D54+D63+D67+D70</f>
        <v>39550000</v>
      </c>
      <c r="E8" s="12">
        <f t="shared" si="1"/>
        <v>62000000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2000000</v>
      </c>
      <c r="E9" s="12">
        <f t="shared" si="2"/>
        <v>5000000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89">
        <v>5000000</v>
      </c>
      <c r="D11" s="88">
        <v>2000000</v>
      </c>
      <c r="E11" s="88">
        <v>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3500000</v>
      </c>
      <c r="D14" s="12">
        <f>SUM(D15:D21)</f>
        <v>3000000</v>
      </c>
      <c r="E14" s="12">
        <f>SUM(E15:E21)</f>
        <v>4000000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x14ac:dyDescent="0.3">
      <c r="A16" s="43">
        <v>22020202</v>
      </c>
      <c r="B16" s="44" t="s">
        <v>29</v>
      </c>
      <c r="C16" s="89">
        <v>2000000</v>
      </c>
      <c r="D16" s="88">
        <v>2000000</v>
      </c>
      <c r="E16" s="88">
        <v>2000000</v>
      </c>
    </row>
    <row r="17" spans="1:5" x14ac:dyDescent="0.3">
      <c r="A17" s="43">
        <v>22020203</v>
      </c>
      <c r="B17" s="44" t="s">
        <v>30</v>
      </c>
      <c r="C17" s="89">
        <v>1500000</v>
      </c>
      <c r="D17" s="88">
        <v>1000000</v>
      </c>
      <c r="E17" s="88">
        <v>2000000</v>
      </c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11050000</v>
      </c>
      <c r="D22" s="12">
        <f t="shared" ref="D22:E22" si="3">SUM(D23:D35)</f>
        <v>9050000</v>
      </c>
      <c r="E22" s="12">
        <f t="shared" si="3"/>
        <v>18500000</v>
      </c>
    </row>
    <row r="23" spans="1:5" x14ac:dyDescent="0.3">
      <c r="A23" s="43">
        <v>22020301</v>
      </c>
      <c r="B23" s="44" t="s">
        <v>36</v>
      </c>
      <c r="C23" s="89">
        <v>1000000</v>
      </c>
      <c r="D23" s="88">
        <v>1500000</v>
      </c>
      <c r="E23" s="88">
        <v>2000000</v>
      </c>
    </row>
    <row r="24" spans="1:5" x14ac:dyDescent="0.3">
      <c r="A24" s="43">
        <v>22020302</v>
      </c>
      <c r="B24" s="44" t="s">
        <v>37</v>
      </c>
      <c r="C24" s="89">
        <v>2000000</v>
      </c>
      <c r="D24" s="88">
        <v>2000000</v>
      </c>
      <c r="E24" s="88">
        <v>4000000</v>
      </c>
    </row>
    <row r="25" spans="1:5" x14ac:dyDescent="0.3">
      <c r="A25" s="43">
        <v>22020303</v>
      </c>
      <c r="B25" s="44" t="s">
        <v>38</v>
      </c>
      <c r="C25" s="89">
        <v>50000</v>
      </c>
      <c r="D25" s="88">
        <v>50000</v>
      </c>
      <c r="E25" s="88">
        <v>500000</v>
      </c>
    </row>
    <row r="26" spans="1:5" hidden="1" x14ac:dyDescent="0.3">
      <c r="A26" s="43">
        <v>22020304</v>
      </c>
      <c r="B26" s="44" t="s">
        <v>39</v>
      </c>
      <c r="C26" s="89"/>
      <c r="D26" s="88"/>
      <c r="E26" s="88"/>
    </row>
    <row r="27" spans="1:5" x14ac:dyDescent="0.3">
      <c r="A27" s="43">
        <v>22020305</v>
      </c>
      <c r="B27" s="44" t="s">
        <v>40</v>
      </c>
      <c r="C27" s="103">
        <v>4000000</v>
      </c>
      <c r="D27" s="104">
        <v>2000000</v>
      </c>
      <c r="E27" s="104">
        <v>4000000</v>
      </c>
    </row>
    <row r="28" spans="1:5" hidden="1" x14ac:dyDescent="0.3">
      <c r="A28" s="43">
        <v>22020306</v>
      </c>
      <c r="B28" s="44" t="s">
        <v>41</v>
      </c>
      <c r="C28" s="94"/>
      <c r="D28" s="67"/>
      <c r="E28" s="67"/>
    </row>
    <row r="29" spans="1:5" hidden="1" x14ac:dyDescent="0.3">
      <c r="A29" s="43">
        <v>22020307</v>
      </c>
      <c r="B29" s="44" t="s">
        <v>42</v>
      </c>
      <c r="C29" s="89"/>
      <c r="D29" s="88"/>
      <c r="E29" s="88"/>
    </row>
    <row r="30" spans="1:5" hidden="1" x14ac:dyDescent="0.3">
      <c r="A30" s="43">
        <v>22020308</v>
      </c>
      <c r="B30" s="44" t="s">
        <v>43</v>
      </c>
      <c r="C30" s="89"/>
      <c r="D30" s="88"/>
      <c r="E30" s="88"/>
    </row>
    <row r="31" spans="1:5" x14ac:dyDescent="0.3">
      <c r="A31" s="43">
        <v>22020309</v>
      </c>
      <c r="B31" s="44" t="s">
        <v>44</v>
      </c>
      <c r="C31" s="89">
        <v>2000000</v>
      </c>
      <c r="D31" s="88">
        <v>2000000</v>
      </c>
      <c r="E31" s="88">
        <v>5000000</v>
      </c>
    </row>
    <row r="32" spans="1:5" x14ac:dyDescent="0.3">
      <c r="A32" s="43">
        <v>22020310</v>
      </c>
      <c r="B32" s="44" t="s">
        <v>45</v>
      </c>
      <c r="C32" s="89">
        <v>2000000</v>
      </c>
      <c r="D32" s="88">
        <v>1500000</v>
      </c>
      <c r="E32" s="88">
        <v>3000000</v>
      </c>
    </row>
    <row r="33" spans="1:5" hidden="1" x14ac:dyDescent="0.3">
      <c r="A33" s="43">
        <v>22020311</v>
      </c>
      <c r="B33" s="44" t="s">
        <v>46</v>
      </c>
      <c r="C33" s="89"/>
      <c r="D33" s="88"/>
      <c r="E33" s="88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1000000</v>
      </c>
      <c r="D36" s="12">
        <f t="shared" ref="D36:E36" si="4">SUM(D37:D44)</f>
        <v>500000</v>
      </c>
      <c r="E36" s="12">
        <f t="shared" si="4"/>
        <v>1500000</v>
      </c>
    </row>
    <row r="37" spans="1:5" hidden="1" x14ac:dyDescent="0.3">
      <c r="A37" s="43">
        <v>22020401</v>
      </c>
      <c r="B37" s="44" t="s">
        <v>50</v>
      </c>
      <c r="C37" s="41"/>
      <c r="D37" s="41"/>
      <c r="E37" s="41"/>
    </row>
    <row r="38" spans="1:5" x14ac:dyDescent="0.3">
      <c r="A38" s="43">
        <v>22020402</v>
      </c>
      <c r="B38" s="44" t="s">
        <v>51</v>
      </c>
      <c r="C38" s="41">
        <v>1000000</v>
      </c>
      <c r="D38" s="41">
        <v>500000</v>
      </c>
      <c r="E38" s="41">
        <v>1500000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5000000</v>
      </c>
      <c r="D63" s="12">
        <f t="shared" ref="D63:E63" si="8">SUM(D64:D66)</f>
        <v>3500000</v>
      </c>
      <c r="E63" s="12">
        <f t="shared" si="8"/>
        <v>8000000</v>
      </c>
    </row>
    <row r="64" spans="1:5" x14ac:dyDescent="0.3">
      <c r="A64" s="43">
        <v>22020801</v>
      </c>
      <c r="B64" s="44" t="s">
        <v>77</v>
      </c>
      <c r="C64" s="89">
        <v>2000000</v>
      </c>
      <c r="D64" s="88">
        <v>1500000</v>
      </c>
      <c r="E64" s="88">
        <v>3000000</v>
      </c>
    </row>
    <row r="65" spans="1:5" x14ac:dyDescent="0.3">
      <c r="A65" s="43">
        <v>22020802</v>
      </c>
      <c r="B65" s="44" t="s">
        <v>78</v>
      </c>
      <c r="C65" s="89">
        <v>2000000</v>
      </c>
      <c r="D65" s="88">
        <v>1000000</v>
      </c>
      <c r="E65" s="88">
        <v>3000000</v>
      </c>
    </row>
    <row r="66" spans="1:5" x14ac:dyDescent="0.3">
      <c r="A66" s="43">
        <v>22020803</v>
      </c>
      <c r="B66" s="44" t="s">
        <v>79</v>
      </c>
      <c r="C66" s="89">
        <v>1000000</v>
      </c>
      <c r="D66" s="88">
        <v>1000000</v>
      </c>
      <c r="E66" s="88">
        <v>2000000</v>
      </c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25000000</v>
      </c>
      <c r="D70" s="12">
        <f t="shared" ref="D70:E70" si="10">SUM(D71:D83)</f>
        <v>21500000</v>
      </c>
      <c r="E70" s="12">
        <f t="shared" si="10"/>
        <v>25000000</v>
      </c>
    </row>
    <row r="71" spans="1:5" x14ac:dyDescent="0.3">
      <c r="A71" s="43">
        <v>22021001</v>
      </c>
      <c r="B71" s="44" t="s">
        <v>84</v>
      </c>
      <c r="C71" s="89">
        <v>5000000</v>
      </c>
      <c r="D71" s="88">
        <v>4000000</v>
      </c>
      <c r="E71" s="88">
        <v>5000000</v>
      </c>
    </row>
    <row r="72" spans="1:5" x14ac:dyDescent="0.3">
      <c r="A72" s="43">
        <v>22021002</v>
      </c>
      <c r="B72" s="44" t="s">
        <v>85</v>
      </c>
      <c r="C72" s="89">
        <v>4000000</v>
      </c>
      <c r="D72" s="88">
        <v>3000000</v>
      </c>
      <c r="E72" s="88">
        <v>3000000</v>
      </c>
    </row>
    <row r="73" spans="1:5" x14ac:dyDescent="0.3">
      <c r="A73" s="43">
        <v>22021003</v>
      </c>
      <c r="B73" s="44" t="s">
        <v>86</v>
      </c>
      <c r="C73" s="103">
        <v>1000000</v>
      </c>
      <c r="D73" s="104">
        <v>1000000</v>
      </c>
      <c r="E73" s="104">
        <v>1000000</v>
      </c>
    </row>
    <row r="74" spans="1:5" x14ac:dyDescent="0.3">
      <c r="A74" s="43">
        <v>22021004</v>
      </c>
      <c r="B74" s="44" t="s">
        <v>87</v>
      </c>
      <c r="C74" s="126">
        <v>0</v>
      </c>
      <c r="D74" s="127"/>
      <c r="E74" s="126"/>
    </row>
    <row r="75" spans="1:5" hidden="1" x14ac:dyDescent="0.3">
      <c r="A75" s="43">
        <v>22021006</v>
      </c>
      <c r="B75" s="44" t="s">
        <v>88</v>
      </c>
      <c r="C75" s="96"/>
      <c r="D75" s="96"/>
      <c r="E75" s="96"/>
    </row>
    <row r="76" spans="1:5" x14ac:dyDescent="0.3">
      <c r="A76" s="43">
        <v>22021007</v>
      </c>
      <c r="B76" s="44" t="s">
        <v>89</v>
      </c>
      <c r="C76" s="67">
        <v>10000000</v>
      </c>
      <c r="D76" s="94">
        <v>9000000</v>
      </c>
      <c r="E76" s="67">
        <v>10000000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22021052</v>
      </c>
      <c r="B83" s="44" t="s">
        <v>96</v>
      </c>
      <c r="C83" s="88">
        <v>5000000</v>
      </c>
      <c r="D83" s="89">
        <v>4500000</v>
      </c>
      <c r="E83" s="88">
        <v>6000000</v>
      </c>
    </row>
    <row r="84" spans="1:5" s="1" customFormat="1" x14ac:dyDescent="0.3">
      <c r="A84" s="4">
        <v>2204</v>
      </c>
      <c r="B84" s="5" t="s">
        <v>97</v>
      </c>
      <c r="C84" s="12">
        <f>C85</f>
        <v>40000000</v>
      </c>
      <c r="D84" s="12">
        <f t="shared" ref="D84:E84" si="11">D85</f>
        <v>37000000</v>
      </c>
      <c r="E84" s="12">
        <f t="shared" si="11"/>
        <v>44780200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40000000</v>
      </c>
      <c r="D85" s="12">
        <f>SUM(D86:D87)</f>
        <v>37000000</v>
      </c>
      <c r="E85" s="12">
        <f>SUM(E86:E87)</f>
        <v>44780200</v>
      </c>
    </row>
    <row r="86" spans="1:5" x14ac:dyDescent="0.3">
      <c r="A86" s="43">
        <v>22040105</v>
      </c>
      <c r="B86" s="44" t="s">
        <v>99</v>
      </c>
      <c r="C86" s="96">
        <v>10000000</v>
      </c>
      <c r="D86" s="97">
        <v>9000000</v>
      </c>
      <c r="E86" s="96">
        <v>10000000</v>
      </c>
    </row>
    <row r="87" spans="1:5" x14ac:dyDescent="0.3">
      <c r="A87" s="43">
        <v>22040109</v>
      </c>
      <c r="B87" s="44" t="s">
        <v>100</v>
      </c>
      <c r="C87" s="96">
        <v>30000000</v>
      </c>
      <c r="D87" s="97">
        <v>28000000</v>
      </c>
      <c r="E87" s="96">
        <v>34780200</v>
      </c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+fMT5qJFKZdbk9zaL7J8I2gmByEKyK85shtoAz/08AAJraJGMv2LVLEFVY/0qBYcjM5qnmVTwZ43zpKwqXV+jA==" saltValue="tR8GPM0KelNdCy2sUqdPF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zoomScale="60" zoomScaleNormal="96" workbookViewId="0">
      <selection activeCell="A41" sqref="A41:XFD41"/>
    </sheetView>
  </sheetViews>
  <sheetFormatPr defaultColWidth="8.81640625" defaultRowHeight="15" x14ac:dyDescent="0.3"/>
  <cols>
    <col min="1" max="1" width="22.4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145" t="s">
        <v>143</v>
      </c>
      <c r="B1" s="145"/>
      <c r="C1" s="145"/>
      <c r="D1" s="145"/>
      <c r="E1" s="145"/>
    </row>
    <row r="2" spans="1:6" x14ac:dyDescent="0.3">
      <c r="A2" s="146" t="s">
        <v>834</v>
      </c>
      <c r="B2" s="146"/>
      <c r="C2" s="146"/>
      <c r="D2" s="146"/>
      <c r="E2" s="146"/>
    </row>
    <row r="3" spans="1:6" x14ac:dyDescent="0.3">
      <c r="A3" s="146" t="s">
        <v>766</v>
      </c>
      <c r="B3" s="146"/>
      <c r="C3" s="146"/>
      <c r="D3" s="146"/>
      <c r="E3" s="146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3">
      <c r="A6" s="8" t="s">
        <v>615</v>
      </c>
      <c r="B6" s="4">
        <v>3</v>
      </c>
      <c r="C6" s="5" t="s">
        <v>113</v>
      </c>
      <c r="D6" s="11">
        <f>D7+D17+D28+D34+D40+D49+D56+D68+D75+D81</f>
        <v>413000000</v>
      </c>
      <c r="E6" s="11">
        <f t="shared" ref="E6:F6" si="0">E7+E17+E28+E34+E40+E49+E56+E68+E75+E81</f>
        <v>216069451</v>
      </c>
      <c r="F6" s="11">
        <f t="shared" si="0"/>
        <v>361214921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401000000</v>
      </c>
      <c r="E7" s="11">
        <f t="shared" ref="E7:F7" si="1">SUM(E8:E16)</f>
        <v>209627451</v>
      </c>
      <c r="F7" s="11">
        <f t="shared" si="1"/>
        <v>352714921</v>
      </c>
    </row>
    <row r="8" spans="1:6" x14ac:dyDescent="0.3">
      <c r="A8" s="42" t="s">
        <v>616</v>
      </c>
      <c r="B8" s="43">
        <v>32010101</v>
      </c>
      <c r="C8" s="44" t="s">
        <v>115</v>
      </c>
      <c r="D8" s="45"/>
      <c r="E8" s="45"/>
      <c r="F8" s="45"/>
    </row>
    <row r="9" spans="1:6" ht="28" x14ac:dyDescent="0.3">
      <c r="A9" s="44"/>
      <c r="B9" s="107">
        <v>32010102</v>
      </c>
      <c r="C9" s="108" t="s">
        <v>873</v>
      </c>
      <c r="D9" s="79">
        <v>50000000</v>
      </c>
      <c r="E9" s="80">
        <v>30000000</v>
      </c>
      <c r="F9" s="71">
        <v>50000000</v>
      </c>
    </row>
    <row r="10" spans="1:6" x14ac:dyDescent="0.3">
      <c r="A10" s="44"/>
      <c r="B10" s="107">
        <v>32010103</v>
      </c>
      <c r="C10" s="108" t="s">
        <v>874</v>
      </c>
      <c r="D10" s="79">
        <v>10000000</v>
      </c>
      <c r="E10" s="80">
        <v>7000000</v>
      </c>
      <c r="F10" s="71">
        <v>20000000</v>
      </c>
    </row>
    <row r="11" spans="1:6" ht="28" x14ac:dyDescent="0.3">
      <c r="A11" s="44"/>
      <c r="B11" s="107">
        <v>32010104</v>
      </c>
      <c r="C11" s="108" t="s">
        <v>875</v>
      </c>
      <c r="D11" s="79">
        <v>100000000</v>
      </c>
      <c r="E11" s="80">
        <v>88627451</v>
      </c>
      <c r="F11" s="71">
        <v>83714921</v>
      </c>
    </row>
    <row r="12" spans="1:6" x14ac:dyDescent="0.3">
      <c r="A12" s="44"/>
      <c r="B12" s="107">
        <v>32010105</v>
      </c>
      <c r="C12" s="107" t="s">
        <v>876</v>
      </c>
      <c r="D12" s="79">
        <v>70000000</v>
      </c>
      <c r="E12" s="80">
        <v>70000000</v>
      </c>
      <c r="F12" s="71">
        <v>80000000</v>
      </c>
    </row>
    <row r="13" spans="1:6" ht="28" x14ac:dyDescent="0.3">
      <c r="A13" s="44"/>
      <c r="B13" s="107">
        <v>32010106</v>
      </c>
      <c r="C13" s="108" t="s">
        <v>877</v>
      </c>
      <c r="D13" s="79">
        <v>20000000</v>
      </c>
      <c r="E13" s="80">
        <v>10000000</v>
      </c>
      <c r="F13" s="71">
        <v>8000000</v>
      </c>
    </row>
    <row r="14" spans="1:6" ht="28" x14ac:dyDescent="0.3">
      <c r="A14" s="44"/>
      <c r="B14" s="107">
        <v>32010107</v>
      </c>
      <c r="C14" s="108" t="s">
        <v>878</v>
      </c>
      <c r="D14" s="79">
        <v>1000000</v>
      </c>
      <c r="E14" s="80">
        <v>1000000</v>
      </c>
      <c r="F14" s="71">
        <v>1000000</v>
      </c>
    </row>
    <row r="15" spans="1:6" x14ac:dyDescent="0.3">
      <c r="A15" s="44"/>
      <c r="B15" s="107">
        <v>32010108</v>
      </c>
      <c r="C15" s="108" t="s">
        <v>879</v>
      </c>
      <c r="D15" s="79">
        <v>150000000</v>
      </c>
      <c r="E15" s="80">
        <v>3000000</v>
      </c>
      <c r="F15" s="71">
        <v>110000000</v>
      </c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2">SUM(E18:E27)</f>
        <v>0</v>
      </c>
      <c r="F17" s="11">
        <f t="shared" si="2"/>
        <v>0</v>
      </c>
    </row>
    <row r="18" spans="1:6" x14ac:dyDescent="0.3">
      <c r="A18" s="42" t="s">
        <v>617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3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3">
      <c r="A29" s="42" t="s">
        <v>701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3">
      <c r="A35" s="42" t="s">
        <v>702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3">
      <c r="A36" s="42" t="s">
        <v>703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3">
      <c r="A37" s="42" t="s">
        <v>704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3">
      <c r="A38" s="42" t="s">
        <v>705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125</v>
      </c>
      <c r="D40" s="11">
        <f>SUM(D41:D48)</f>
        <v>12000000</v>
      </c>
      <c r="E40" s="11">
        <f t="shared" ref="E40:F40" si="5">SUM(E41:E48)</f>
        <v>6442000</v>
      </c>
      <c r="F40" s="11">
        <f t="shared" si="5"/>
        <v>8500000</v>
      </c>
    </row>
    <row r="41" spans="1:6" hidden="1" x14ac:dyDescent="0.3">
      <c r="A41" s="42" t="s">
        <v>706</v>
      </c>
      <c r="B41" s="43">
        <v>32010501</v>
      </c>
      <c r="C41" s="44" t="s">
        <v>126</v>
      </c>
      <c r="D41" s="45"/>
      <c r="E41" s="45"/>
      <c r="F41" s="45"/>
    </row>
    <row r="42" spans="1:6" x14ac:dyDescent="0.3">
      <c r="A42" s="44"/>
      <c r="B42" s="107">
        <v>32010105</v>
      </c>
      <c r="C42" s="128" t="s">
        <v>880</v>
      </c>
      <c r="D42" s="129">
        <v>5000000</v>
      </c>
      <c r="E42" s="80"/>
      <c r="F42" s="79">
        <v>1000000</v>
      </c>
    </row>
    <row r="43" spans="1:6" x14ac:dyDescent="0.3">
      <c r="A43" s="44"/>
      <c r="B43" s="107">
        <v>32010123</v>
      </c>
      <c r="C43" s="108" t="s">
        <v>881</v>
      </c>
      <c r="D43" s="79">
        <v>3000000</v>
      </c>
      <c r="E43" s="80">
        <v>2768000</v>
      </c>
      <c r="F43" s="79">
        <v>4000000</v>
      </c>
    </row>
    <row r="44" spans="1:6" x14ac:dyDescent="0.3">
      <c r="A44" s="44"/>
      <c r="B44" s="107">
        <v>31010126</v>
      </c>
      <c r="C44" s="108" t="s">
        <v>882</v>
      </c>
      <c r="D44" s="79">
        <v>3000000</v>
      </c>
      <c r="E44" s="80">
        <v>3000000</v>
      </c>
      <c r="F44" s="79">
        <v>3000000</v>
      </c>
    </row>
    <row r="45" spans="1:6" x14ac:dyDescent="0.3">
      <c r="A45" s="44"/>
      <c r="B45" s="107">
        <v>31010130</v>
      </c>
      <c r="C45" s="108" t="s">
        <v>883</v>
      </c>
      <c r="D45" s="79">
        <v>1000000</v>
      </c>
      <c r="E45" s="80">
        <v>674000</v>
      </c>
      <c r="F45" s="79">
        <v>500000</v>
      </c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3">
      <c r="A50" s="42" t="s">
        <v>707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3">
      <c r="A51" s="42" t="s">
        <v>700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3">
      <c r="A57" s="42" t="s">
        <v>708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709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710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711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3">
      <c r="A69" s="42" t="s">
        <v>712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713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714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3">
      <c r="A76" s="42" t="s">
        <v>715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3">
      <c r="A77" s="42" t="s">
        <v>716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3">
      <c r="A78" s="42" t="s">
        <v>717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3">
      <c r="A79" s="46"/>
      <c r="B79" s="47"/>
      <c r="C79" s="46"/>
      <c r="D79" s="45"/>
      <c r="E79" s="45"/>
      <c r="F79" s="45"/>
    </row>
    <row r="80" spans="1:6" hidden="1" x14ac:dyDescent="0.3">
      <c r="A80" s="46"/>
      <c r="B80" s="47"/>
      <c r="C80" s="46"/>
      <c r="D80" s="45"/>
      <c r="E80" s="45"/>
      <c r="F80" s="45"/>
    </row>
    <row r="81" spans="1:6" s="1" customFormat="1" x14ac:dyDescent="0.3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3">
      <c r="A82" s="42" t="s">
        <v>718</v>
      </c>
      <c r="B82" s="46"/>
      <c r="C82" s="46"/>
      <c r="D82" s="45"/>
      <c r="E82" s="45"/>
      <c r="F82" s="45"/>
    </row>
    <row r="83" spans="1:6" hidden="1" x14ac:dyDescent="0.3">
      <c r="A83" s="46"/>
      <c r="B83" s="46"/>
      <c r="C83" s="46"/>
      <c r="D83" s="45"/>
      <c r="E83" s="45"/>
      <c r="F83" s="45"/>
    </row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Z37D+W4Pj30XADUq9Xq8Qd733yICXOqrr9/0SrlOYX2QaBhAOL3zBhImSyYnHyxEH8NmBq4X1k+z2dn+/TH1dQ==" saltValue="zt5bjqRzLmRXiwFyyL8SVw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4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835</v>
      </c>
      <c r="B3" s="147"/>
      <c r="C3" s="147"/>
      <c r="D3" s="147"/>
      <c r="E3" s="147"/>
    </row>
    <row r="4" spans="1:5" x14ac:dyDescent="0.3">
      <c r="A4" s="146" t="s">
        <v>767</v>
      </c>
      <c r="B4" s="146"/>
      <c r="C4" s="146"/>
      <c r="D4" s="146"/>
      <c r="E4" s="146"/>
    </row>
    <row r="6" spans="1:5" ht="49.4" customHeight="1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12">
        <f>C8+C13+C20</f>
        <v>449591226</v>
      </c>
      <c r="D7" s="12">
        <f t="shared" ref="D7:E7" si="0">D8+D13+D20</f>
        <v>449591226</v>
      </c>
      <c r="E7" s="12">
        <f t="shared" si="0"/>
        <v>455591226</v>
      </c>
    </row>
    <row r="8" spans="1:5" s="1" customFormat="1" x14ac:dyDescent="0.3">
      <c r="A8" s="3">
        <v>2101</v>
      </c>
      <c r="B8" s="3" t="s">
        <v>5</v>
      </c>
      <c r="C8" s="12">
        <f>C9</f>
        <v>431591226</v>
      </c>
      <c r="D8" s="12">
        <f t="shared" ref="D8:E8" si="1">D9</f>
        <v>431591226</v>
      </c>
      <c r="E8" s="12">
        <f t="shared" si="1"/>
        <v>431591226</v>
      </c>
    </row>
    <row r="9" spans="1:5" s="1" customFormat="1" x14ac:dyDescent="0.3">
      <c r="A9" s="3">
        <v>210101</v>
      </c>
      <c r="B9" s="3" t="s">
        <v>6</v>
      </c>
      <c r="C9" s="12">
        <f>SUM(C10:C12)</f>
        <v>431591226</v>
      </c>
      <c r="D9" s="12">
        <f t="shared" ref="D9:E9" si="2">SUM(D10:D12)</f>
        <v>431591226</v>
      </c>
      <c r="E9" s="12">
        <f t="shared" si="2"/>
        <v>431591226</v>
      </c>
    </row>
    <row r="10" spans="1:5" x14ac:dyDescent="0.3">
      <c r="A10" s="59">
        <v>21010101</v>
      </c>
      <c r="B10" s="48" t="s">
        <v>5</v>
      </c>
      <c r="C10" s="88">
        <v>431591226</v>
      </c>
      <c r="D10" s="89">
        <v>431591226</v>
      </c>
      <c r="E10" s="88">
        <v>431591226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18000000</v>
      </c>
      <c r="D13" s="12">
        <f t="shared" ref="D13:E13" si="3">D14+D18</f>
        <v>18000000</v>
      </c>
      <c r="E13" s="12">
        <f t="shared" si="3"/>
        <v>24000000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18000000</v>
      </c>
      <c r="D14" s="12">
        <f t="shared" ref="D14:E14" si="4">SUM(D15:D17)</f>
        <v>18000000</v>
      </c>
      <c r="E14" s="12">
        <f t="shared" si="4"/>
        <v>24000000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13</v>
      </c>
      <c r="C17" s="130">
        <v>18000000</v>
      </c>
      <c r="D17" s="131">
        <v>18000000</v>
      </c>
      <c r="E17" s="130">
        <v>24000000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YEXGnC+PIai4WN2ADls5lcQPzXqJwSAVI0PAYUShzJtoCEdEfD0kYYF7i9m8UVavJKtmKNBeFmwic6gzb8uqzg==" saltValue="aLpqv/qyS7o6rNX2PxfJt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topLeftCell="A40" zoomScale="90" zoomScaleNormal="115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836</v>
      </c>
      <c r="B4" s="147"/>
      <c r="C4" s="147"/>
      <c r="D4" s="147"/>
      <c r="E4" s="147"/>
    </row>
    <row r="5" spans="1:5" x14ac:dyDescent="0.3">
      <c r="A5" s="146" t="s">
        <v>767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C8+C84+C88+C93</f>
        <v>65500000</v>
      </c>
      <c r="D7" s="12">
        <f t="shared" ref="D7:E7" si="0">D8+D84+D88+D93</f>
        <v>39820283.310000002</v>
      </c>
      <c r="E7" s="12">
        <f t="shared" si="0"/>
        <v>224000000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65500000</v>
      </c>
      <c r="D8" s="12">
        <f t="shared" ref="D8:E8" si="1">D9+D14+D22+D36+D45+D48+D54+D63+D67+D70</f>
        <v>39820283.310000002</v>
      </c>
      <c r="E8" s="12">
        <f t="shared" si="1"/>
        <v>224000000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3500000</v>
      </c>
      <c r="D9" s="12">
        <f t="shared" ref="D9:E9" si="2">SUM(D10:D13)</f>
        <v>2850000</v>
      </c>
      <c r="E9" s="12">
        <f t="shared" si="2"/>
        <v>6000000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80">
        <v>3500000</v>
      </c>
      <c r="D11" s="79">
        <v>2850000</v>
      </c>
      <c r="E11" s="79">
        <v>6000000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21000000</v>
      </c>
      <c r="D22" s="12">
        <f t="shared" ref="D22:E22" si="3">SUM(D23:D35)</f>
        <v>9476283.3100000005</v>
      </c>
      <c r="E22" s="12">
        <f t="shared" si="3"/>
        <v>108000000</v>
      </c>
    </row>
    <row r="23" spans="1:5" x14ac:dyDescent="0.3">
      <c r="A23" s="43">
        <v>22020301</v>
      </c>
      <c r="B23" s="44" t="s">
        <v>36</v>
      </c>
      <c r="C23" s="80">
        <v>3000000</v>
      </c>
      <c r="D23" s="79"/>
      <c r="E23" s="79">
        <v>500000</v>
      </c>
    </row>
    <row r="24" spans="1:5" hidden="1" x14ac:dyDescent="0.3">
      <c r="A24" s="43">
        <v>22020302</v>
      </c>
      <c r="B24" s="44" t="s">
        <v>37</v>
      </c>
      <c r="C24" s="80"/>
      <c r="D24" s="79"/>
      <c r="E24" s="79"/>
    </row>
    <row r="25" spans="1:5" hidden="1" x14ac:dyDescent="0.3">
      <c r="A25" s="43">
        <v>22020303</v>
      </c>
      <c r="B25" s="44" t="s">
        <v>38</v>
      </c>
      <c r="C25" s="80"/>
      <c r="D25" s="79"/>
      <c r="E25" s="79"/>
    </row>
    <row r="26" spans="1:5" x14ac:dyDescent="0.3">
      <c r="A26" s="43">
        <v>22020304</v>
      </c>
      <c r="B26" s="44" t="s">
        <v>39</v>
      </c>
      <c r="C26" s="80"/>
      <c r="D26" s="79"/>
      <c r="E26" s="79">
        <v>500000</v>
      </c>
    </row>
    <row r="27" spans="1:5" hidden="1" x14ac:dyDescent="0.3">
      <c r="A27" s="43">
        <v>22020305</v>
      </c>
      <c r="B27" s="44" t="s">
        <v>40</v>
      </c>
      <c r="C27" s="132"/>
      <c r="D27" s="133"/>
      <c r="E27" s="133"/>
    </row>
    <row r="28" spans="1:5" hidden="1" x14ac:dyDescent="0.3">
      <c r="A28" s="43">
        <v>22020306</v>
      </c>
      <c r="B28" s="44" t="s">
        <v>41</v>
      </c>
      <c r="C28" s="115"/>
      <c r="D28" s="116"/>
      <c r="E28" s="116"/>
    </row>
    <row r="29" spans="1:5" x14ac:dyDescent="0.3">
      <c r="A29" s="43">
        <v>22020307</v>
      </c>
      <c r="B29" s="44" t="s">
        <v>42</v>
      </c>
      <c r="C29" s="80">
        <v>18000000</v>
      </c>
      <c r="D29" s="79">
        <v>9476283.3100000005</v>
      </c>
      <c r="E29" s="79">
        <v>100000000</v>
      </c>
    </row>
    <row r="30" spans="1:5" hidden="1" x14ac:dyDescent="0.3">
      <c r="A30" s="43">
        <v>22020308</v>
      </c>
      <c r="B30" s="44" t="s">
        <v>43</v>
      </c>
      <c r="C30" s="80"/>
      <c r="D30" s="79"/>
      <c r="E30" s="79"/>
    </row>
    <row r="31" spans="1:5" x14ac:dyDescent="0.3">
      <c r="A31" s="43">
        <v>22020309</v>
      </c>
      <c r="B31" s="44" t="s">
        <v>44</v>
      </c>
      <c r="C31" s="80"/>
      <c r="D31" s="79"/>
      <c r="E31" s="79">
        <v>5000000</v>
      </c>
    </row>
    <row r="32" spans="1:5" x14ac:dyDescent="0.3">
      <c r="A32" s="43">
        <v>22020310</v>
      </c>
      <c r="B32" s="44" t="s">
        <v>45</v>
      </c>
      <c r="C32" s="80"/>
      <c r="D32" s="79"/>
      <c r="E32" s="79">
        <v>2000000</v>
      </c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1887000</v>
      </c>
      <c r="E36" s="12">
        <f t="shared" si="4"/>
        <v>60000000</v>
      </c>
    </row>
    <row r="37" spans="1:5" x14ac:dyDescent="0.3">
      <c r="A37" s="43">
        <v>22020401</v>
      </c>
      <c r="B37" s="44" t="s">
        <v>50</v>
      </c>
      <c r="C37" s="80">
        <v>1500000</v>
      </c>
      <c r="D37" s="79">
        <v>1862000</v>
      </c>
      <c r="E37" s="79">
        <v>5000000</v>
      </c>
    </row>
    <row r="38" spans="1:5" x14ac:dyDescent="0.3">
      <c r="A38" s="43">
        <v>22020402</v>
      </c>
      <c r="B38" s="44" t="s">
        <v>51</v>
      </c>
      <c r="C38" s="80">
        <v>1500000</v>
      </c>
      <c r="D38" s="79">
        <v>25000</v>
      </c>
      <c r="E38" s="79">
        <v>2000000</v>
      </c>
    </row>
    <row r="39" spans="1:5" hidden="1" x14ac:dyDescent="0.3">
      <c r="A39" s="43">
        <v>22020403</v>
      </c>
      <c r="B39" s="44" t="s">
        <v>52</v>
      </c>
      <c r="C39" s="80"/>
      <c r="D39" s="79"/>
      <c r="E39" s="79"/>
    </row>
    <row r="40" spans="1:5" x14ac:dyDescent="0.3">
      <c r="A40" s="43">
        <v>22020404</v>
      </c>
      <c r="B40" s="44" t="s">
        <v>53</v>
      </c>
      <c r="C40" s="80"/>
      <c r="D40" s="79"/>
      <c r="E40" s="79">
        <v>1000000</v>
      </c>
    </row>
    <row r="41" spans="1:5" x14ac:dyDescent="0.3">
      <c r="A41" s="43">
        <v>22020405</v>
      </c>
      <c r="B41" s="44" t="s">
        <v>54</v>
      </c>
      <c r="C41" s="80"/>
      <c r="D41" s="79"/>
      <c r="E41" s="79">
        <v>2000000</v>
      </c>
    </row>
    <row r="42" spans="1:5" x14ac:dyDescent="0.3">
      <c r="A42" s="43">
        <v>22020406</v>
      </c>
      <c r="B42" s="44" t="s">
        <v>55</v>
      </c>
      <c r="C42" s="80"/>
      <c r="D42" s="79"/>
      <c r="E42" s="79">
        <v>50000000</v>
      </c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2000000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x14ac:dyDescent="0.3">
      <c r="A59" s="43">
        <v>22020708</v>
      </c>
      <c r="B59" s="44" t="s">
        <v>72</v>
      </c>
      <c r="C59" s="41"/>
      <c r="D59" s="41"/>
      <c r="E59" s="41">
        <v>2000000</v>
      </c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4500000</v>
      </c>
      <c r="D63" s="12">
        <f t="shared" ref="D63:E63" si="8">SUM(D64:D66)</f>
        <v>715000</v>
      </c>
      <c r="E63" s="12">
        <f t="shared" si="8"/>
        <v>2000000</v>
      </c>
    </row>
    <row r="64" spans="1:5" x14ac:dyDescent="0.3">
      <c r="A64" s="43">
        <v>22020801</v>
      </c>
      <c r="B64" s="44" t="s">
        <v>77</v>
      </c>
      <c r="C64" s="89">
        <v>4000000</v>
      </c>
      <c r="D64" s="88">
        <v>715000</v>
      </c>
      <c r="E64" s="88">
        <v>1000000</v>
      </c>
    </row>
    <row r="65" spans="1:5" hidden="1" x14ac:dyDescent="0.3">
      <c r="A65" s="43">
        <v>22020802</v>
      </c>
      <c r="B65" s="44" t="s">
        <v>78</v>
      </c>
      <c r="C65" s="89"/>
      <c r="D65" s="88"/>
      <c r="E65" s="88"/>
    </row>
    <row r="66" spans="1:5" x14ac:dyDescent="0.3">
      <c r="A66" s="43">
        <v>22020803</v>
      </c>
      <c r="B66" s="44" t="s">
        <v>79</v>
      </c>
      <c r="C66" s="89">
        <v>500000</v>
      </c>
      <c r="D66" s="88"/>
      <c r="E66" s="88">
        <v>1000000</v>
      </c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33500000</v>
      </c>
      <c r="D70" s="12">
        <f t="shared" ref="D70:E70" si="10">SUM(D71:D83)</f>
        <v>24892000</v>
      </c>
      <c r="E70" s="12">
        <f t="shared" si="10"/>
        <v>46000000</v>
      </c>
    </row>
    <row r="71" spans="1:5" x14ac:dyDescent="0.3">
      <c r="A71" s="43">
        <v>22021001</v>
      </c>
      <c r="B71" s="44" t="s">
        <v>84</v>
      </c>
      <c r="C71" s="89">
        <v>1500000</v>
      </c>
      <c r="D71" s="88">
        <v>140000</v>
      </c>
      <c r="E71" s="88">
        <v>3000000</v>
      </c>
    </row>
    <row r="72" spans="1:5" hidden="1" x14ac:dyDescent="0.3">
      <c r="A72" s="43">
        <v>22021002</v>
      </c>
      <c r="B72" s="44" t="s">
        <v>85</v>
      </c>
      <c r="C72" s="89"/>
      <c r="D72" s="88"/>
      <c r="E72" s="71"/>
    </row>
    <row r="73" spans="1:5" hidden="1" x14ac:dyDescent="0.3">
      <c r="A73" s="43">
        <v>22021003</v>
      </c>
      <c r="B73" s="44" t="s">
        <v>86</v>
      </c>
      <c r="C73" s="103"/>
      <c r="D73" s="104"/>
      <c r="E73" s="144"/>
    </row>
    <row r="74" spans="1:5" x14ac:dyDescent="0.3">
      <c r="A74" s="43">
        <v>22021004</v>
      </c>
      <c r="B74" s="44" t="s">
        <v>87</v>
      </c>
      <c r="C74" s="67">
        <v>25000000</v>
      </c>
      <c r="D74" s="94">
        <v>18000000</v>
      </c>
      <c r="E74" s="67">
        <v>25000000</v>
      </c>
    </row>
    <row r="75" spans="1:5" hidden="1" x14ac:dyDescent="0.3">
      <c r="A75" s="43">
        <v>22021006</v>
      </c>
      <c r="B75" s="44" t="s">
        <v>88</v>
      </c>
      <c r="C75" s="104"/>
      <c r="D75" s="104"/>
      <c r="E75" s="104"/>
    </row>
    <row r="76" spans="1:5" x14ac:dyDescent="0.3">
      <c r="A76" s="43">
        <v>22021007</v>
      </c>
      <c r="B76" s="44" t="s">
        <v>89</v>
      </c>
      <c r="C76" s="67">
        <v>3000000</v>
      </c>
      <c r="D76" s="94">
        <v>3316000</v>
      </c>
      <c r="E76" s="67">
        <v>8000000</v>
      </c>
    </row>
    <row r="77" spans="1:5" x14ac:dyDescent="0.3">
      <c r="A77" s="43">
        <v>22021008</v>
      </c>
      <c r="B77" s="44" t="s">
        <v>90</v>
      </c>
      <c r="C77" s="88">
        <v>4000000</v>
      </c>
      <c r="D77" s="89">
        <v>3436000</v>
      </c>
      <c r="E77" s="88">
        <v>5000000</v>
      </c>
    </row>
    <row r="78" spans="1:5" hidden="1" x14ac:dyDescent="0.3">
      <c r="A78" s="43">
        <v>22021009</v>
      </c>
      <c r="B78" s="44" t="s">
        <v>91</v>
      </c>
      <c r="C78" s="88"/>
      <c r="D78" s="89"/>
      <c r="E78" s="71"/>
    </row>
    <row r="79" spans="1:5" x14ac:dyDescent="0.3">
      <c r="A79" s="43">
        <v>22021010</v>
      </c>
      <c r="B79" s="44" t="s">
        <v>92</v>
      </c>
      <c r="C79" s="88"/>
      <c r="D79" s="89"/>
      <c r="E79" s="88">
        <v>5000000</v>
      </c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9AtIzuEtevSM+cKaQOB9gE7Yr12Z7R+6y5/JcR6/AQhf8pzm7lrThb3w887Ftak/sS/aETDGonE/F1BWW9qgHA==" saltValue="xaVgHB81CjYR1tFpZjgOs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1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zoomScale="60" zoomScaleNormal="130" workbookViewId="0">
      <selection sqref="A1:E1"/>
    </sheetView>
  </sheetViews>
  <sheetFormatPr defaultColWidth="8.81640625" defaultRowHeight="15" x14ac:dyDescent="0.3"/>
  <cols>
    <col min="1" max="1" width="22.4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145" t="s">
        <v>143</v>
      </c>
      <c r="B1" s="145"/>
      <c r="C1" s="145"/>
      <c r="D1" s="145"/>
      <c r="E1" s="145"/>
    </row>
    <row r="2" spans="1:6" x14ac:dyDescent="0.3">
      <c r="A2" s="146" t="s">
        <v>837</v>
      </c>
      <c r="B2" s="146"/>
      <c r="C2" s="146"/>
      <c r="D2" s="146"/>
      <c r="E2" s="146"/>
    </row>
    <row r="3" spans="1:6" x14ac:dyDescent="0.3">
      <c r="A3" s="146" t="s">
        <v>767</v>
      </c>
      <c r="B3" s="146"/>
      <c r="C3" s="146"/>
      <c r="D3" s="146"/>
      <c r="E3" s="146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3">
      <c r="A6" s="8" t="s">
        <v>618</v>
      </c>
      <c r="B6" s="4">
        <v>3</v>
      </c>
      <c r="C6" s="5" t="s">
        <v>113</v>
      </c>
      <c r="D6" s="11">
        <f>D7+D17+D28+D34+D40+D49+D56+D68+D75+D81</f>
        <v>5000000</v>
      </c>
      <c r="E6" s="11">
        <f>E7+E17+E28+E34+E40+E49+E56+E68+E75+E81</f>
        <v>0</v>
      </c>
      <c r="F6" s="11">
        <f>F7+F17+F28+F34+F40+F49+F56+F68+F75+F81</f>
        <v>165000000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5000000</v>
      </c>
      <c r="E7" s="11">
        <f>SUM(E8:E16)</f>
        <v>0</v>
      </c>
      <c r="F7" s="11">
        <f>SUM(F8:F16)</f>
        <v>120000000</v>
      </c>
    </row>
    <row r="8" spans="1:6" hidden="1" x14ac:dyDescent="0.3">
      <c r="A8" s="42" t="s">
        <v>619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4"/>
      <c r="B9" s="107">
        <v>32010101</v>
      </c>
      <c r="C9" s="108" t="s">
        <v>884</v>
      </c>
      <c r="D9" s="79">
        <v>5000000</v>
      </c>
      <c r="E9" s="108"/>
      <c r="F9" s="79">
        <v>15000000</v>
      </c>
    </row>
    <row r="10" spans="1:6" x14ac:dyDescent="0.3">
      <c r="A10" s="44"/>
      <c r="B10" s="107">
        <v>32010102</v>
      </c>
      <c r="C10" s="108" t="s">
        <v>885</v>
      </c>
      <c r="D10" s="79">
        <v>0</v>
      </c>
      <c r="E10" s="108"/>
      <c r="F10" s="79">
        <v>55000000</v>
      </c>
    </row>
    <row r="11" spans="1:6" x14ac:dyDescent="0.3">
      <c r="A11" s="44"/>
      <c r="B11" s="107">
        <v>32010106</v>
      </c>
      <c r="C11" s="108" t="s">
        <v>886</v>
      </c>
      <c r="D11" s="79">
        <v>0</v>
      </c>
      <c r="E11" s="108"/>
      <c r="F11" s="79">
        <v>50000000</v>
      </c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hidden="1" x14ac:dyDescent="0.3">
      <c r="A18" s="42" t="s">
        <v>620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3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3">
      <c r="A29" s="42" t="s">
        <v>722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2">SUM(E35:E39)</f>
        <v>0</v>
      </c>
      <c r="F34" s="11">
        <f t="shared" si="2"/>
        <v>45000000</v>
      </c>
    </row>
    <row r="35" spans="1:6" x14ac:dyDescent="0.3">
      <c r="A35" s="42" t="s">
        <v>723</v>
      </c>
      <c r="B35" s="43">
        <v>32010405</v>
      </c>
      <c r="C35" s="106" t="s">
        <v>887</v>
      </c>
      <c r="D35" s="79">
        <v>0</v>
      </c>
      <c r="E35" s="80"/>
      <c r="F35" s="79">
        <v>25000000</v>
      </c>
    </row>
    <row r="36" spans="1:6" x14ac:dyDescent="0.3">
      <c r="A36" s="42" t="s">
        <v>724</v>
      </c>
      <c r="B36" s="43">
        <v>32010406</v>
      </c>
      <c r="C36" s="106" t="s">
        <v>888</v>
      </c>
      <c r="D36" s="79">
        <v>0</v>
      </c>
      <c r="E36" s="80"/>
      <c r="F36" s="79">
        <v>10000000</v>
      </c>
    </row>
    <row r="37" spans="1:6" x14ac:dyDescent="0.3">
      <c r="A37" s="42" t="s">
        <v>725</v>
      </c>
      <c r="B37" s="43">
        <v>32010407</v>
      </c>
      <c r="C37" s="106" t="s">
        <v>889</v>
      </c>
      <c r="D37" s="79">
        <v>0</v>
      </c>
      <c r="E37" s="80"/>
      <c r="F37" s="79">
        <v>10000000</v>
      </c>
    </row>
    <row r="38" spans="1:6" hidden="1" x14ac:dyDescent="0.3">
      <c r="A38" s="42" t="s">
        <v>726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x14ac:dyDescent="0.3">
      <c r="A41" s="42" t="s">
        <v>727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0</v>
      </c>
    </row>
    <row r="50" spans="1:6" hidden="1" x14ac:dyDescent="0.3">
      <c r="A50" s="42" t="s">
        <v>728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3">
      <c r="A51" s="42" t="s">
        <v>719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0</v>
      </c>
      <c r="E56" s="11">
        <f>SUM(E57:E67)</f>
        <v>0</v>
      </c>
      <c r="F56" s="11">
        <f>SUM(F57:F67)</f>
        <v>0</v>
      </c>
    </row>
    <row r="57" spans="1:6" hidden="1" x14ac:dyDescent="0.3">
      <c r="A57" s="42" t="s">
        <v>729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730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731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hidden="1" x14ac:dyDescent="0.3">
      <c r="A65" s="42" t="s">
        <v>732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5">SUM(E69:E74)</f>
        <v>0</v>
      </c>
      <c r="F68" s="11">
        <f t="shared" si="5"/>
        <v>0</v>
      </c>
    </row>
    <row r="69" spans="1:6" hidden="1" x14ac:dyDescent="0.3">
      <c r="A69" s="42" t="s">
        <v>733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3">
      <c r="A71" s="42" t="s">
        <v>734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735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6">SUM(E76:E80)</f>
        <v>0</v>
      </c>
      <c r="F75" s="11">
        <f t="shared" si="6"/>
        <v>0</v>
      </c>
    </row>
    <row r="76" spans="1:6" hidden="1" x14ac:dyDescent="0.3">
      <c r="A76" s="42" t="s">
        <v>736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3">
      <c r="A77" s="42" t="s">
        <v>737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3">
      <c r="A78" s="42" t="s">
        <v>721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3">
      <c r="A79" s="46"/>
      <c r="B79" s="47"/>
      <c r="C79" s="46"/>
      <c r="D79" s="45"/>
      <c r="E79" s="45"/>
      <c r="F79" s="45"/>
    </row>
    <row r="80" spans="1:6" hidden="1" x14ac:dyDescent="0.3">
      <c r="A80" s="46"/>
      <c r="B80" s="47"/>
      <c r="C80" s="46"/>
      <c r="D80" s="45"/>
      <c r="E80" s="45"/>
      <c r="F80" s="45"/>
    </row>
    <row r="81" spans="1:6" s="1" customFormat="1" x14ac:dyDescent="0.3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3">
      <c r="A82" s="42" t="s">
        <v>720</v>
      </c>
      <c r="B82" s="46"/>
      <c r="C82" s="46"/>
      <c r="D82" s="45"/>
      <c r="E82" s="45"/>
      <c r="F82" s="45"/>
    </row>
    <row r="83" spans="1:6" hidden="1" x14ac:dyDescent="0.3">
      <c r="A83" s="46"/>
      <c r="B83" s="46"/>
      <c r="C83" s="46"/>
      <c r="D83" s="45"/>
      <c r="E83" s="45"/>
      <c r="F83" s="45"/>
    </row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yzyI2Q/6cPR2x1era+Q+Xufce2xRQY0EmAmkN521/D5U0aySkifkrctC8jUg3z/lJRqUXLSXNIPxC2Xg7s6+WA==" saltValue="+buzD3DZy2zuOLCmE2Oqq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topLeftCell="B1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838</v>
      </c>
      <c r="B3" s="147"/>
      <c r="C3" s="147"/>
      <c r="D3" s="147"/>
      <c r="E3" s="147"/>
    </row>
    <row r="4" spans="1:5" x14ac:dyDescent="0.3">
      <c r="A4" s="146" t="s">
        <v>769</v>
      </c>
      <c r="B4" s="146"/>
      <c r="C4" s="146"/>
      <c r="D4" s="146"/>
      <c r="E4" s="146"/>
    </row>
    <row r="6" spans="1:5" ht="49.4" customHeight="1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12">
        <f>C8+C13+C20</f>
        <v>133343189</v>
      </c>
      <c r="D7" s="12">
        <f t="shared" ref="D7:E7" si="0">D8+D13+D20</f>
        <v>111119324</v>
      </c>
      <c r="E7" s="12">
        <f t="shared" si="0"/>
        <v>135324472</v>
      </c>
    </row>
    <row r="8" spans="1:5" s="1" customFormat="1" x14ac:dyDescent="0.3">
      <c r="A8" s="3">
        <v>2101</v>
      </c>
      <c r="B8" s="3" t="s">
        <v>5</v>
      </c>
      <c r="C8" s="12">
        <f>C9</f>
        <v>133343189</v>
      </c>
      <c r="D8" s="12">
        <f t="shared" ref="D8:E8" si="1">D9</f>
        <v>111119324</v>
      </c>
      <c r="E8" s="12">
        <f t="shared" si="1"/>
        <v>135324472</v>
      </c>
    </row>
    <row r="9" spans="1:5" s="1" customFormat="1" x14ac:dyDescent="0.3">
      <c r="A9" s="3">
        <v>210101</v>
      </c>
      <c r="B9" s="3" t="s">
        <v>6</v>
      </c>
      <c r="C9" s="12">
        <f>SUM(C10:C12)</f>
        <v>133343189</v>
      </c>
      <c r="D9" s="12">
        <f t="shared" ref="D9:E9" si="2">SUM(D10:D12)</f>
        <v>111119324</v>
      </c>
      <c r="E9" s="12">
        <f t="shared" si="2"/>
        <v>135324472</v>
      </c>
    </row>
    <row r="10" spans="1:5" x14ac:dyDescent="0.3">
      <c r="A10" s="59">
        <v>21010101</v>
      </c>
      <c r="B10" s="48" t="s">
        <v>5</v>
      </c>
      <c r="C10" s="88">
        <v>133343189</v>
      </c>
      <c r="D10" s="89">
        <v>111119324</v>
      </c>
      <c r="E10" s="88">
        <v>135324472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k97+rqJ7HQLU5kDcLlOkuwsGr0fZiI3mImtKJCbXQCM/gfIpypfzxnMcG7W3/cBXDKzVU08UecXqAVbAAIPFFA==" saltValue="IhfuTatdscjdYu5lBfLaJ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topLeftCell="A27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839</v>
      </c>
      <c r="B4" s="147"/>
      <c r="C4" s="147"/>
      <c r="D4" s="147"/>
      <c r="E4" s="147"/>
    </row>
    <row r="5" spans="1:5" x14ac:dyDescent="0.3">
      <c r="A5" s="146" t="s">
        <v>769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C8+C84+C88+C93</f>
        <v>115041616</v>
      </c>
      <c r="D7" s="12">
        <f t="shared" ref="D7:E7" si="0">D8+D84+D88+D93</f>
        <v>56901168</v>
      </c>
      <c r="E7" s="12">
        <f t="shared" si="0"/>
        <v>46000000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110041616</v>
      </c>
      <c r="D8" s="12">
        <f t="shared" ref="D8:E8" si="1">D9+D14+D22+D36+D45+D48+D54+D63+D67+D70</f>
        <v>56251168</v>
      </c>
      <c r="E8" s="12">
        <f t="shared" si="1"/>
        <v>43500000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1021000</v>
      </c>
      <c r="E9" s="12">
        <f t="shared" si="2"/>
        <v>2000000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89">
        <v>2000000</v>
      </c>
      <c r="D11" s="88">
        <v>1021000</v>
      </c>
      <c r="E11" s="88">
        <v>2000000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25500000</v>
      </c>
      <c r="D22" s="12">
        <f t="shared" ref="D22:E22" si="3">SUM(D23:D35)</f>
        <v>12664668</v>
      </c>
      <c r="E22" s="12">
        <f t="shared" si="3"/>
        <v>15500000</v>
      </c>
    </row>
    <row r="23" spans="1:5" x14ac:dyDescent="0.3">
      <c r="A23" s="43">
        <v>22020301</v>
      </c>
      <c r="B23" s="44" t="s">
        <v>36</v>
      </c>
      <c r="C23" s="89">
        <v>1500000</v>
      </c>
      <c r="D23" s="88">
        <v>52500</v>
      </c>
      <c r="E23" s="88">
        <v>500000</v>
      </c>
    </row>
    <row r="24" spans="1:5" hidden="1" x14ac:dyDescent="0.3">
      <c r="A24" s="43">
        <v>22020302</v>
      </c>
      <c r="B24" s="44" t="s">
        <v>37</v>
      </c>
      <c r="C24" s="89"/>
      <c r="D24" s="88"/>
      <c r="E24" s="88"/>
    </row>
    <row r="25" spans="1:5" hidden="1" x14ac:dyDescent="0.3">
      <c r="A25" s="43">
        <v>22020303</v>
      </c>
      <c r="B25" s="44" t="s">
        <v>38</v>
      </c>
      <c r="C25" s="89"/>
      <c r="D25" s="88"/>
      <c r="E25" s="88"/>
    </row>
    <row r="26" spans="1:5" hidden="1" x14ac:dyDescent="0.3">
      <c r="A26" s="43">
        <v>22020304</v>
      </c>
      <c r="B26" s="44" t="s">
        <v>39</v>
      </c>
      <c r="C26" s="89"/>
      <c r="D26" s="88"/>
      <c r="E26" s="88"/>
    </row>
    <row r="27" spans="1:5" x14ac:dyDescent="0.3">
      <c r="A27" s="43">
        <v>22020305</v>
      </c>
      <c r="B27" s="44" t="s">
        <v>40</v>
      </c>
      <c r="C27" s="103">
        <v>0</v>
      </c>
      <c r="D27" s="104"/>
      <c r="E27" s="104"/>
    </row>
    <row r="28" spans="1:5" hidden="1" x14ac:dyDescent="0.3">
      <c r="A28" s="43">
        <v>22020306</v>
      </c>
      <c r="B28" s="44" t="s">
        <v>41</v>
      </c>
      <c r="C28" s="94"/>
      <c r="D28" s="67"/>
      <c r="E28" s="67"/>
    </row>
    <row r="29" spans="1:5" x14ac:dyDescent="0.3">
      <c r="A29" s="43">
        <v>22020307</v>
      </c>
      <c r="B29" s="44" t="s">
        <v>42</v>
      </c>
      <c r="C29" s="89">
        <v>24000000</v>
      </c>
      <c r="D29" s="88">
        <v>12612168</v>
      </c>
      <c r="E29" s="88">
        <v>15000000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600000</v>
      </c>
      <c r="E36" s="12">
        <f t="shared" si="4"/>
        <v>2500000</v>
      </c>
    </row>
    <row r="37" spans="1:5" x14ac:dyDescent="0.3">
      <c r="A37" s="43">
        <v>22020401</v>
      </c>
      <c r="B37" s="44" t="s">
        <v>50</v>
      </c>
      <c r="C37" s="89">
        <v>2500000</v>
      </c>
      <c r="D37" s="88">
        <v>600000</v>
      </c>
      <c r="E37" s="88">
        <v>2500000</v>
      </c>
    </row>
    <row r="38" spans="1:5" hidden="1" x14ac:dyDescent="0.3">
      <c r="A38" s="43">
        <v>22020402</v>
      </c>
      <c r="B38" s="44" t="s">
        <v>51</v>
      </c>
      <c r="C38" s="89"/>
      <c r="D38" s="88"/>
      <c r="E38" s="88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12000000</v>
      </c>
      <c r="D48" s="12">
        <f t="shared" ref="D48:E48" si="6">SUM(D49:D53)</f>
        <v>10000000</v>
      </c>
      <c r="E48" s="12">
        <f t="shared" si="6"/>
        <v>7000000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x14ac:dyDescent="0.3">
      <c r="A53" s="43">
        <v>22020605</v>
      </c>
      <c r="B53" s="44" t="s">
        <v>66</v>
      </c>
      <c r="C53" s="89">
        <v>12000000</v>
      </c>
      <c r="D53" s="88">
        <v>10000000</v>
      </c>
      <c r="E53" s="88">
        <v>7000000</v>
      </c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64541616</v>
      </c>
      <c r="D63" s="12">
        <f t="shared" ref="D63:E63" si="8">SUM(D64:D66)</f>
        <v>31215500</v>
      </c>
      <c r="E63" s="12">
        <f t="shared" si="8"/>
        <v>13000000</v>
      </c>
    </row>
    <row r="64" spans="1:5" x14ac:dyDescent="0.3">
      <c r="A64" s="43">
        <v>22020801</v>
      </c>
      <c r="B64" s="44" t="s">
        <v>77</v>
      </c>
      <c r="C64" s="89">
        <v>3000000</v>
      </c>
      <c r="D64" s="88">
        <v>1215500</v>
      </c>
      <c r="E64" s="88">
        <v>3000000</v>
      </c>
    </row>
    <row r="65" spans="1:5" x14ac:dyDescent="0.3">
      <c r="A65" s="43">
        <v>22020802</v>
      </c>
      <c r="B65" s="44" t="s">
        <v>78</v>
      </c>
      <c r="C65" s="89">
        <v>61541616</v>
      </c>
      <c r="D65" s="88">
        <v>30000000</v>
      </c>
      <c r="E65" s="88">
        <v>10000000</v>
      </c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3500000</v>
      </c>
      <c r="D70" s="12">
        <f t="shared" ref="D70:E70" si="10">SUM(D71:D83)</f>
        <v>750000</v>
      </c>
      <c r="E70" s="12">
        <f t="shared" si="10"/>
        <v>3500000</v>
      </c>
    </row>
    <row r="71" spans="1:5" x14ac:dyDescent="0.3">
      <c r="A71" s="43">
        <v>22021001</v>
      </c>
      <c r="B71" s="44" t="s">
        <v>84</v>
      </c>
      <c r="C71" s="89">
        <v>1500000</v>
      </c>
      <c r="D71" s="88">
        <v>110000</v>
      </c>
      <c r="E71" s="88">
        <v>1500000</v>
      </c>
    </row>
    <row r="72" spans="1:5" x14ac:dyDescent="0.3">
      <c r="A72" s="43">
        <v>22021002</v>
      </c>
      <c r="B72" s="44" t="s">
        <v>85</v>
      </c>
      <c r="C72" s="89">
        <v>0</v>
      </c>
      <c r="D72" s="88"/>
      <c r="E72" s="88"/>
    </row>
    <row r="73" spans="1:5" hidden="1" x14ac:dyDescent="0.3">
      <c r="A73" s="43">
        <v>22021003</v>
      </c>
      <c r="B73" s="44" t="s">
        <v>86</v>
      </c>
      <c r="C73" s="103"/>
      <c r="D73" s="104"/>
      <c r="E73" s="104"/>
    </row>
    <row r="74" spans="1:5" hidden="1" x14ac:dyDescent="0.3">
      <c r="A74" s="43">
        <v>22021004</v>
      </c>
      <c r="B74" s="44" t="s">
        <v>87</v>
      </c>
      <c r="C74" s="67"/>
      <c r="D74" s="94"/>
      <c r="E74" s="67"/>
    </row>
    <row r="75" spans="1:5" hidden="1" x14ac:dyDescent="0.3">
      <c r="A75" s="43">
        <v>22021006</v>
      </c>
      <c r="B75" s="44" t="s">
        <v>88</v>
      </c>
      <c r="C75" s="104"/>
      <c r="D75" s="104"/>
      <c r="E75" s="104"/>
    </row>
    <row r="76" spans="1:5" x14ac:dyDescent="0.3">
      <c r="A76" s="43">
        <v>22021007</v>
      </c>
      <c r="B76" s="44" t="s">
        <v>89</v>
      </c>
      <c r="C76" s="67">
        <v>2000000</v>
      </c>
      <c r="D76" s="94">
        <v>640000</v>
      </c>
      <c r="E76" s="67">
        <v>2000000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5000000</v>
      </c>
      <c r="D84" s="12">
        <f t="shared" ref="D84:E84" si="11">D85</f>
        <v>650000</v>
      </c>
      <c r="E84" s="12">
        <f t="shared" si="11"/>
        <v>2500000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5000000</v>
      </c>
      <c r="D85" s="12">
        <f>SUM(D86:D87)</f>
        <v>650000</v>
      </c>
      <c r="E85" s="12">
        <f>SUM(E86:E87)</f>
        <v>2500000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t="18.75" customHeight="1" x14ac:dyDescent="0.35">
      <c r="A87" s="43">
        <v>22040109</v>
      </c>
      <c r="B87" s="44" t="s">
        <v>890</v>
      </c>
      <c r="C87" s="137">
        <v>5000000</v>
      </c>
      <c r="D87" s="136">
        <v>650000</v>
      </c>
      <c r="E87" s="137">
        <v>2500000</v>
      </c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8hhZazCWeh8SeStzHw/GBbtn/jiifyl9puJAZChzhJxK7NzjUPTUHHZxETGKv8j3IxKj5phdIzdJFwJB28KArw==" saltValue="pWJUVb1yQmDfmS0yg/Unc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3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topLeftCell="B17" zoomScale="60" zoomScaleNormal="130" workbookViewId="0">
      <selection sqref="A1:E1"/>
    </sheetView>
  </sheetViews>
  <sheetFormatPr defaultColWidth="8.81640625" defaultRowHeight="15" x14ac:dyDescent="0.3"/>
  <cols>
    <col min="1" max="1" width="22.453125" style="49" bestFit="1" customWidth="1"/>
    <col min="2" max="2" width="13.1796875" style="49" bestFit="1" customWidth="1"/>
    <col min="3" max="3" width="42.54296875" style="49" bestFit="1" customWidth="1"/>
    <col min="4" max="6" width="25.453125" style="49" bestFit="1" customWidth="1"/>
    <col min="7" max="16384" width="8.81640625" style="49"/>
  </cols>
  <sheetData>
    <row r="1" spans="1:6" x14ac:dyDescent="0.3">
      <c r="A1" s="145" t="s">
        <v>143</v>
      </c>
      <c r="B1" s="145"/>
      <c r="C1" s="145"/>
      <c r="D1" s="145"/>
      <c r="E1" s="145"/>
    </row>
    <row r="2" spans="1:6" x14ac:dyDescent="0.3">
      <c r="A2" s="146" t="s">
        <v>840</v>
      </c>
      <c r="B2" s="146"/>
      <c r="C2" s="146"/>
      <c r="D2" s="146"/>
      <c r="E2" s="146"/>
    </row>
    <row r="3" spans="1:6" x14ac:dyDescent="0.3">
      <c r="A3" s="146" t="s">
        <v>769</v>
      </c>
      <c r="B3" s="146"/>
      <c r="C3" s="146"/>
      <c r="D3" s="146"/>
      <c r="E3" s="146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3">
      <c r="A6" s="8" t="s">
        <v>621</v>
      </c>
      <c r="B6" s="4">
        <v>3</v>
      </c>
      <c r="C6" s="5" t="s">
        <v>113</v>
      </c>
      <c r="D6" s="11">
        <f>D7+D17+D28+D34+D40+D49+D56+D68+D75+D81</f>
        <v>153761000</v>
      </c>
      <c r="E6" s="11">
        <f>E7+E17+E28+E34+E40+E49+E56+E68+E75+E81</f>
        <v>52757006.420000002</v>
      </c>
      <c r="F6" s="11">
        <f>F7+F17+F28+F34+F40+F49+F56+F68+F75+F81</f>
        <v>94000000</v>
      </c>
    </row>
    <row r="7" spans="1:6" s="1" customFormat="1" x14ac:dyDescent="0.3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x14ac:dyDescent="0.3">
      <c r="A8" s="42" t="s">
        <v>622</v>
      </c>
      <c r="B8" s="43">
        <v>32010101</v>
      </c>
      <c r="C8" s="44" t="s">
        <v>115</v>
      </c>
      <c r="D8" s="45"/>
      <c r="E8" s="45"/>
      <c r="F8" s="45"/>
    </row>
    <row r="9" spans="1:6" hidden="1" x14ac:dyDescent="0.3">
      <c r="A9" s="44"/>
      <c r="B9" s="43"/>
      <c r="C9" s="44"/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3">
      <c r="A17" s="5"/>
      <c r="B17" s="4">
        <v>32010200</v>
      </c>
      <c r="C17" s="5" t="s">
        <v>116</v>
      </c>
      <c r="D17" s="11">
        <f>SUM(D18:D27)</f>
        <v>79761000</v>
      </c>
      <c r="E17" s="11">
        <f t="shared" ref="E17:F17" si="1">SUM(E18:E27)</f>
        <v>24872421.420000002</v>
      </c>
      <c r="F17" s="11">
        <f t="shared" si="1"/>
        <v>63000000</v>
      </c>
    </row>
    <row r="18" spans="1:6" x14ac:dyDescent="0.3">
      <c r="A18" s="42" t="s">
        <v>623</v>
      </c>
      <c r="B18" s="43">
        <v>32010202</v>
      </c>
      <c r="C18" s="44" t="s">
        <v>117</v>
      </c>
      <c r="D18" s="45"/>
      <c r="E18" s="45"/>
      <c r="F18" s="45"/>
    </row>
    <row r="19" spans="1:6" x14ac:dyDescent="0.3">
      <c r="A19" s="46"/>
      <c r="B19" s="105">
        <v>32010202</v>
      </c>
      <c r="C19" s="108" t="s">
        <v>891</v>
      </c>
      <c r="D19" s="73">
        <v>50000000</v>
      </c>
      <c r="E19" s="80">
        <v>22457819.5</v>
      </c>
      <c r="F19" s="79">
        <v>50000000</v>
      </c>
    </row>
    <row r="20" spans="1:6" ht="28" x14ac:dyDescent="0.3">
      <c r="A20" s="46"/>
      <c r="B20" s="107">
        <v>32010205</v>
      </c>
      <c r="C20" s="108" t="s">
        <v>892</v>
      </c>
      <c r="D20" s="73">
        <v>29761000</v>
      </c>
      <c r="E20" s="80">
        <v>2414601.92</v>
      </c>
      <c r="F20" s="79">
        <v>10000000</v>
      </c>
    </row>
    <row r="21" spans="1:6" x14ac:dyDescent="0.3">
      <c r="A21" s="46"/>
      <c r="B21" s="107">
        <v>32010205</v>
      </c>
      <c r="C21" s="108" t="s">
        <v>893</v>
      </c>
      <c r="D21" s="73">
        <v>0</v>
      </c>
      <c r="E21" s="80"/>
      <c r="F21" s="79">
        <v>3000000</v>
      </c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3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x14ac:dyDescent="0.3">
      <c r="A29" s="42" t="s">
        <v>741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3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x14ac:dyDescent="0.3">
      <c r="A35" s="42" t="s">
        <v>742</v>
      </c>
      <c r="B35" s="43">
        <v>32010405</v>
      </c>
      <c r="C35" s="44" t="s">
        <v>121</v>
      </c>
      <c r="D35" s="45"/>
      <c r="E35" s="45"/>
      <c r="F35" s="45"/>
    </row>
    <row r="36" spans="1:6" x14ac:dyDescent="0.3">
      <c r="A36" s="42" t="s">
        <v>743</v>
      </c>
      <c r="B36" s="43">
        <v>32010406</v>
      </c>
      <c r="C36" s="44" t="s">
        <v>122</v>
      </c>
      <c r="D36" s="45"/>
      <c r="E36" s="45"/>
      <c r="F36" s="45"/>
    </row>
    <row r="37" spans="1:6" x14ac:dyDescent="0.3">
      <c r="A37" s="42" t="s">
        <v>744</v>
      </c>
      <c r="B37" s="43">
        <v>32010407</v>
      </c>
      <c r="C37" s="44" t="s">
        <v>123</v>
      </c>
      <c r="D37" s="45"/>
      <c r="E37" s="45"/>
      <c r="F37" s="45"/>
    </row>
    <row r="38" spans="1:6" x14ac:dyDescent="0.3">
      <c r="A38" s="42" t="s">
        <v>745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3">
      <c r="A40" s="5"/>
      <c r="B40" s="4">
        <v>320105</v>
      </c>
      <c r="C40" s="5" t="s">
        <v>125</v>
      </c>
      <c r="D40" s="11">
        <f>SUM(D41:D48)</f>
        <v>50000000</v>
      </c>
      <c r="E40" s="11">
        <f t="shared" ref="E40:F40" si="4">SUM(E41:E48)</f>
        <v>15272417</v>
      </c>
      <c r="F40" s="11">
        <f t="shared" si="4"/>
        <v>21000000</v>
      </c>
    </row>
    <row r="41" spans="1:6" x14ac:dyDescent="0.3">
      <c r="A41" s="42" t="s">
        <v>746</v>
      </c>
      <c r="B41" s="43">
        <v>32010501</v>
      </c>
      <c r="C41" s="44" t="s">
        <v>126</v>
      </c>
      <c r="D41" s="45"/>
      <c r="E41" s="45"/>
      <c r="F41" s="45"/>
    </row>
    <row r="42" spans="1:6" ht="15.5" x14ac:dyDescent="0.35">
      <c r="A42" s="44"/>
      <c r="B42" s="142">
        <v>32010501</v>
      </c>
      <c r="C42" s="143" t="s">
        <v>894</v>
      </c>
      <c r="D42" s="137">
        <v>10000000</v>
      </c>
      <c r="E42" s="136">
        <v>5000000</v>
      </c>
      <c r="F42" s="137">
        <v>5000000</v>
      </c>
    </row>
    <row r="43" spans="1:6" ht="31" x14ac:dyDescent="0.35">
      <c r="A43" s="44"/>
      <c r="B43" s="142">
        <v>32010501</v>
      </c>
      <c r="C43" s="143" t="s">
        <v>895</v>
      </c>
      <c r="D43" s="137">
        <v>10000000</v>
      </c>
      <c r="E43" s="136">
        <v>10000000</v>
      </c>
      <c r="F43" s="137">
        <v>15000000</v>
      </c>
    </row>
    <row r="44" spans="1:6" ht="15.5" x14ac:dyDescent="0.35">
      <c r="A44" s="44"/>
      <c r="B44" s="142">
        <v>32010501</v>
      </c>
      <c r="C44" s="143" t="s">
        <v>896</v>
      </c>
      <c r="D44" s="137">
        <v>30000000</v>
      </c>
      <c r="E44" s="136">
        <v>272417</v>
      </c>
      <c r="F44" s="137">
        <v>1000000</v>
      </c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3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x14ac:dyDescent="0.3">
      <c r="A50" s="42" t="s">
        <v>747</v>
      </c>
      <c r="B50" s="43">
        <v>32010601</v>
      </c>
      <c r="C50" s="44" t="s">
        <v>128</v>
      </c>
      <c r="D50" s="45"/>
      <c r="E50" s="45"/>
      <c r="F50" s="45"/>
    </row>
    <row r="51" spans="1:6" x14ac:dyDescent="0.3">
      <c r="A51" s="42" t="s">
        <v>738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24000000</v>
      </c>
      <c r="E56" s="11">
        <f t="shared" ref="E56:F56" si="6">SUM(E57:E67)</f>
        <v>12612168</v>
      </c>
      <c r="F56" s="11">
        <f t="shared" si="6"/>
        <v>10000000</v>
      </c>
    </row>
    <row r="57" spans="1:6" x14ac:dyDescent="0.3">
      <c r="A57" s="42" t="s">
        <v>748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t="28" x14ac:dyDescent="0.3">
      <c r="A59" s="42" t="s">
        <v>749</v>
      </c>
      <c r="B59" s="43">
        <v>32010904</v>
      </c>
      <c r="C59" s="106" t="s">
        <v>897</v>
      </c>
      <c r="D59" s="73">
        <v>24000000</v>
      </c>
      <c r="E59" s="80">
        <v>12612168</v>
      </c>
      <c r="F59" s="79">
        <v>10000000</v>
      </c>
    </row>
    <row r="60" spans="1:6" hidden="1" x14ac:dyDescent="0.3">
      <c r="A60" s="44"/>
      <c r="B60" s="43"/>
      <c r="C60" s="44"/>
      <c r="D60" s="45"/>
      <c r="E60" s="45"/>
      <c r="F60" s="45"/>
    </row>
    <row r="61" spans="1:6" x14ac:dyDescent="0.3">
      <c r="A61" s="42" t="s">
        <v>750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hidden="1" x14ac:dyDescent="0.3">
      <c r="A64" s="44"/>
      <c r="B64" s="43"/>
      <c r="C64" s="44"/>
      <c r="D64" s="45"/>
      <c r="E64" s="45"/>
      <c r="F64" s="45"/>
    </row>
    <row r="65" spans="1:6" x14ac:dyDescent="0.3">
      <c r="A65" s="42" t="s">
        <v>751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3">
      <c r="A66" s="44"/>
      <c r="B66" s="43"/>
      <c r="C66" s="44"/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7">SUM(E69:E74)</f>
        <v>0</v>
      </c>
      <c r="F68" s="11">
        <f t="shared" si="7"/>
        <v>0</v>
      </c>
    </row>
    <row r="69" spans="1:6" x14ac:dyDescent="0.3">
      <c r="A69" s="42" t="s">
        <v>752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x14ac:dyDescent="0.3">
      <c r="A71" s="42" t="s">
        <v>753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x14ac:dyDescent="0.3">
      <c r="A73" s="42" t="s">
        <v>754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x14ac:dyDescent="0.3">
      <c r="A76" s="42" t="s">
        <v>755</v>
      </c>
      <c r="B76" s="43">
        <v>32030101</v>
      </c>
      <c r="C76" s="44" t="s">
        <v>139</v>
      </c>
      <c r="D76" s="45"/>
      <c r="E76" s="45"/>
      <c r="F76" s="45"/>
    </row>
    <row r="77" spans="1:6" x14ac:dyDescent="0.3">
      <c r="A77" s="42" t="s">
        <v>756</v>
      </c>
      <c r="B77" s="43">
        <v>32030109</v>
      </c>
      <c r="C77" s="44" t="s">
        <v>140</v>
      </c>
      <c r="D77" s="45"/>
      <c r="E77" s="45"/>
      <c r="F77" s="45"/>
    </row>
    <row r="78" spans="1:6" x14ac:dyDescent="0.3">
      <c r="A78" s="42" t="s">
        <v>740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3">
      <c r="A79" s="46"/>
      <c r="B79" s="47"/>
      <c r="C79" s="46"/>
      <c r="D79" s="45"/>
      <c r="E79" s="45"/>
      <c r="F79" s="45"/>
    </row>
    <row r="80" spans="1:6" hidden="1" x14ac:dyDescent="0.3">
      <c r="A80" s="46"/>
      <c r="B80" s="47"/>
      <c r="C80" s="46"/>
      <c r="D80" s="45"/>
      <c r="E80" s="45"/>
      <c r="F80" s="45"/>
    </row>
    <row r="81" spans="1:6" s="1" customFormat="1" x14ac:dyDescent="0.3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3">
      <c r="A82" s="42" t="s">
        <v>739</v>
      </c>
      <c r="B82" s="46"/>
      <c r="C82" s="46"/>
      <c r="D82" s="45"/>
      <c r="E82" s="45"/>
      <c r="F82" s="45"/>
    </row>
    <row r="83" spans="1:6" hidden="1" x14ac:dyDescent="0.3">
      <c r="A83" s="46"/>
      <c r="B83" s="46"/>
      <c r="C83" s="46"/>
      <c r="D83" s="45"/>
      <c r="E83" s="45"/>
      <c r="F83" s="45"/>
    </row>
    <row r="84" spans="1:6" hidden="1" x14ac:dyDescent="0.3"/>
    <row r="85" spans="1:6" hidden="1" x14ac:dyDescent="0.3"/>
    <row r="86" spans="1:6" hidden="1" x14ac:dyDescent="0.3"/>
    <row r="87" spans="1:6" hidden="1" x14ac:dyDescent="0.3"/>
    <row r="88" spans="1:6" hidden="1" x14ac:dyDescent="0.3"/>
    <row r="89" spans="1:6" hidden="1" x14ac:dyDescent="0.3"/>
    <row r="90" spans="1:6" hidden="1" x14ac:dyDescent="0.3"/>
    <row r="91" spans="1:6" hidden="1" x14ac:dyDescent="0.3"/>
    <row r="92" spans="1:6" hidden="1" x14ac:dyDescent="0.3"/>
    <row r="93" spans="1:6" hidden="1" x14ac:dyDescent="0.3"/>
    <row r="94" spans="1:6" hidden="1" x14ac:dyDescent="0.3"/>
    <row r="95" spans="1:6" hidden="1" x14ac:dyDescent="0.3"/>
    <row r="96" spans="1: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G2IjuJJ5oXVVuPaEcCrG9mlb12v5ZbWqjtv9mRpEJAgkt95Pmhwr7rkuRJWg0aSAYv2XDBXQH+SbbNewEv/mZA==" saltValue="C7kTgV/WLMql7Nrv/Cy8sw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71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zoomScale="90" zoomScaleNormal="140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2" spans="1:5" x14ac:dyDescent="0.3">
      <c r="A2" s="145" t="s">
        <v>530</v>
      </c>
      <c r="B2" s="145"/>
      <c r="C2" s="145"/>
      <c r="D2" s="145"/>
      <c r="E2" s="145"/>
    </row>
    <row r="3" spans="1:5" ht="26.5" customHeight="1" x14ac:dyDescent="0.3">
      <c r="A3" s="147" t="s">
        <v>841</v>
      </c>
      <c r="B3" s="147"/>
      <c r="C3" s="147"/>
      <c r="D3" s="147"/>
      <c r="E3" s="147"/>
    </row>
    <row r="4" spans="1:5" x14ac:dyDescent="0.3">
      <c r="A4" s="146" t="s">
        <v>770</v>
      </c>
      <c r="B4" s="146"/>
      <c r="C4" s="146"/>
      <c r="D4" s="146"/>
      <c r="E4" s="146"/>
    </row>
    <row r="6" spans="1:5" ht="51" customHeight="1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3">
        <v>21</v>
      </c>
      <c r="B7" s="3" t="s">
        <v>4</v>
      </c>
      <c r="C7" s="12">
        <f>C8+C13+C20</f>
        <v>21324141</v>
      </c>
      <c r="D7" s="12">
        <f t="shared" ref="D7:E7" si="0">D8+D13+D20</f>
        <v>21324141</v>
      </c>
      <c r="E7" s="12">
        <f t="shared" si="0"/>
        <v>21324141</v>
      </c>
    </row>
    <row r="8" spans="1:5" s="1" customFormat="1" x14ac:dyDescent="0.3">
      <c r="A8" s="3">
        <v>2101</v>
      </c>
      <c r="B8" s="3" t="s">
        <v>5</v>
      </c>
      <c r="C8" s="12">
        <f>C9</f>
        <v>21324141</v>
      </c>
      <c r="D8" s="12">
        <f t="shared" ref="D8:E8" si="1">D9</f>
        <v>21324141</v>
      </c>
      <c r="E8" s="12">
        <f t="shared" si="1"/>
        <v>21324141</v>
      </c>
    </row>
    <row r="9" spans="1:5" s="1" customFormat="1" x14ac:dyDescent="0.3">
      <c r="A9" s="3">
        <v>210101</v>
      </c>
      <c r="B9" s="3" t="s">
        <v>6</v>
      </c>
      <c r="C9" s="12">
        <f>SUM(C10:C12)</f>
        <v>21324141</v>
      </c>
      <c r="D9" s="12">
        <f t="shared" ref="D9:E9" si="2">SUM(D10:D12)</f>
        <v>21324141</v>
      </c>
      <c r="E9" s="12">
        <f t="shared" si="2"/>
        <v>21324141</v>
      </c>
    </row>
    <row r="10" spans="1:5" x14ac:dyDescent="0.3">
      <c r="A10" s="59">
        <v>21010101</v>
      </c>
      <c r="B10" s="48" t="s">
        <v>5</v>
      </c>
      <c r="C10" s="88">
        <v>21324141</v>
      </c>
      <c r="D10" s="89">
        <v>21324141</v>
      </c>
      <c r="E10" s="88">
        <v>21324141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/>
    <row r="27" spans="1:5" hidden="1" x14ac:dyDescent="0.3"/>
    <row r="28" spans="1:5" hidden="1" x14ac:dyDescent="0.3"/>
    <row r="29" spans="1:5" hidden="1" x14ac:dyDescent="0.3"/>
    <row r="30" spans="1:5" hidden="1" x14ac:dyDescent="0.3"/>
    <row r="31" spans="1:5" hidden="1" x14ac:dyDescent="0.3"/>
    <row r="32" spans="1: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8ZprJjBo6JzEcxrppHAD6s5uXChCJnp26G1llgJS/yOZoV1bAHEpnOtm/9SPxUbsrwqVsOzK9DBchzxZysHxHg==" saltValue="9M5WXeh83NVi+fT9nUNh6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view="pageBreakPreview" zoomScale="90" zoomScaleNormal="106" zoomScaleSheetLayoutView="90" workbookViewId="0">
      <selection activeCell="D1" sqref="D1"/>
    </sheetView>
  </sheetViews>
  <sheetFormatPr defaultColWidth="8.81640625" defaultRowHeight="15" x14ac:dyDescent="0.3"/>
  <cols>
    <col min="1" max="1" width="15" style="49" customWidth="1"/>
    <col min="2" max="2" width="52" style="49" bestFit="1" customWidth="1"/>
    <col min="3" max="5" width="25" style="49" bestFit="1" customWidth="1"/>
    <col min="6" max="16384" width="8.81640625" style="49"/>
  </cols>
  <sheetData>
    <row r="3" spans="1:5" x14ac:dyDescent="0.3">
      <c r="A3" s="145" t="s">
        <v>531</v>
      </c>
      <c r="B3" s="145"/>
      <c r="C3" s="145"/>
      <c r="D3" s="145"/>
      <c r="E3" s="145"/>
    </row>
    <row r="4" spans="1:5" ht="28.75" customHeight="1" x14ac:dyDescent="0.3">
      <c r="A4" s="147" t="s">
        <v>842</v>
      </c>
      <c r="B4" s="147"/>
      <c r="C4" s="147"/>
      <c r="D4" s="147"/>
      <c r="E4" s="147"/>
    </row>
    <row r="5" spans="1:5" x14ac:dyDescent="0.3">
      <c r="A5" s="146" t="s">
        <v>770</v>
      </c>
      <c r="B5" s="146"/>
      <c r="C5" s="146"/>
      <c r="D5" s="146"/>
      <c r="E5" s="146"/>
    </row>
    <row r="6" spans="1:5" ht="45" x14ac:dyDescent="0.3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3">
      <c r="A7" s="4">
        <v>2</v>
      </c>
      <c r="B7" s="5" t="s">
        <v>20</v>
      </c>
      <c r="C7" s="12">
        <f>C8+C84+C88+C93</f>
        <v>16000000</v>
      </c>
      <c r="D7" s="12">
        <f t="shared" ref="D7:E7" si="0">D8+D84+D88+D93</f>
        <v>10900000</v>
      </c>
      <c r="E7" s="12">
        <f t="shared" si="0"/>
        <v>22000000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16000000</v>
      </c>
      <c r="D8" s="12">
        <f t="shared" ref="D8:E8" si="1">D9+D14+D22+D36+D45+D48+D54+D63+D67+D70</f>
        <v>10900000</v>
      </c>
      <c r="E8" s="12">
        <f t="shared" si="1"/>
        <v>22000000</v>
      </c>
    </row>
    <row r="9" spans="1:5" s="1" customFormat="1" x14ac:dyDescent="0.3">
      <c r="A9" s="4">
        <v>220201</v>
      </c>
      <c r="B9" s="5" t="s">
        <v>22</v>
      </c>
      <c r="C9" s="12">
        <f>SUM(C10:C13)</f>
        <v>3500000</v>
      </c>
      <c r="D9" s="12">
        <f t="shared" ref="D9:E9" si="2">SUM(D10:D13)</f>
        <v>3500000</v>
      </c>
      <c r="E9" s="12">
        <f t="shared" si="2"/>
        <v>3500000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80">
        <v>3500000</v>
      </c>
      <c r="D11" s="79">
        <v>3500000</v>
      </c>
      <c r="E11" s="79">
        <v>3500000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3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3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3">
      <c r="A23" s="43">
        <v>22020301</v>
      </c>
      <c r="B23" s="44" t="s">
        <v>36</v>
      </c>
      <c r="C23" s="41"/>
      <c r="D23" s="41"/>
      <c r="E23" s="41"/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3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0</v>
      </c>
      <c r="E36" s="12">
        <f t="shared" si="4"/>
        <v>6000000</v>
      </c>
    </row>
    <row r="37" spans="1:5" x14ac:dyDescent="0.3">
      <c r="A37" s="43">
        <v>22020401</v>
      </c>
      <c r="B37" s="44" t="s">
        <v>50</v>
      </c>
      <c r="C37" s="89">
        <v>1500000</v>
      </c>
      <c r="D37" s="88"/>
      <c r="E37" s="88">
        <v>2000000</v>
      </c>
    </row>
    <row r="38" spans="1:5" x14ac:dyDescent="0.3">
      <c r="A38" s="43">
        <v>22020402</v>
      </c>
      <c r="B38" s="44" t="s">
        <v>51</v>
      </c>
      <c r="C38" s="89">
        <v>1500000</v>
      </c>
      <c r="D38" s="88"/>
      <c r="E38" s="88">
        <v>2000000</v>
      </c>
    </row>
    <row r="39" spans="1:5" hidden="1" x14ac:dyDescent="0.3">
      <c r="A39" s="43">
        <v>22020403</v>
      </c>
      <c r="B39" s="44" t="s">
        <v>52</v>
      </c>
      <c r="C39" s="89"/>
      <c r="D39" s="88"/>
      <c r="E39" s="88"/>
    </row>
    <row r="40" spans="1:5" hidden="1" x14ac:dyDescent="0.3">
      <c r="A40" s="43">
        <v>22020404</v>
      </c>
      <c r="B40" s="44" t="s">
        <v>53</v>
      </c>
      <c r="C40" s="89"/>
      <c r="D40" s="88"/>
      <c r="E40" s="88"/>
    </row>
    <row r="41" spans="1:5" x14ac:dyDescent="0.3">
      <c r="A41" s="43">
        <v>22020405</v>
      </c>
      <c r="B41" s="44" t="s">
        <v>54</v>
      </c>
      <c r="C41" s="89"/>
      <c r="D41" s="88"/>
      <c r="E41" s="88">
        <v>2000000</v>
      </c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3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3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3">
      <c r="A63" s="4">
        <v>220208</v>
      </c>
      <c r="B63" s="5" t="s">
        <v>76</v>
      </c>
      <c r="C63" s="12">
        <f>SUM(C64:C66)</f>
        <v>4500000</v>
      </c>
      <c r="D63" s="12">
        <f t="shared" ref="D63:E63" si="8">SUM(D64:D66)</f>
        <v>3500000</v>
      </c>
      <c r="E63" s="12">
        <f t="shared" si="8"/>
        <v>6000000</v>
      </c>
    </row>
    <row r="64" spans="1:5" x14ac:dyDescent="0.3">
      <c r="A64" s="43">
        <v>22020801</v>
      </c>
      <c r="B64" s="44" t="s">
        <v>77</v>
      </c>
      <c r="C64" s="80">
        <v>4000000</v>
      </c>
      <c r="D64" s="79">
        <v>3500000</v>
      </c>
      <c r="E64" s="79">
        <v>6000000</v>
      </c>
    </row>
    <row r="65" spans="1:5" x14ac:dyDescent="0.3">
      <c r="A65" s="43">
        <v>22020802</v>
      </c>
      <c r="B65" s="44" t="s">
        <v>78</v>
      </c>
      <c r="C65" s="80">
        <v>500000</v>
      </c>
      <c r="D65" s="79"/>
      <c r="E65" s="79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3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5000000</v>
      </c>
      <c r="D70" s="12">
        <f t="shared" ref="D70:E70" si="10">SUM(D71:D83)</f>
        <v>3900000</v>
      </c>
      <c r="E70" s="12">
        <f t="shared" si="10"/>
        <v>6500000</v>
      </c>
    </row>
    <row r="71" spans="1:5" ht="15.5" x14ac:dyDescent="0.35">
      <c r="A71" s="43">
        <v>22021001</v>
      </c>
      <c r="B71" s="44" t="s">
        <v>84</v>
      </c>
      <c r="C71" s="134">
        <v>2000000</v>
      </c>
      <c r="D71" s="135">
        <v>1300000</v>
      </c>
      <c r="E71" s="135">
        <v>1500000</v>
      </c>
    </row>
    <row r="72" spans="1:5" ht="15.5" hidden="1" x14ac:dyDescent="0.35">
      <c r="A72" s="43">
        <v>22021002</v>
      </c>
      <c r="B72" s="44" t="s">
        <v>85</v>
      </c>
      <c r="C72" s="134"/>
      <c r="D72" s="135"/>
      <c r="E72" s="135"/>
    </row>
    <row r="73" spans="1:5" ht="15.5" hidden="1" x14ac:dyDescent="0.35">
      <c r="A73" s="43">
        <v>22021003</v>
      </c>
      <c r="B73" s="44" t="s">
        <v>86</v>
      </c>
      <c r="C73" s="138"/>
      <c r="D73" s="139"/>
      <c r="E73" s="139"/>
    </row>
    <row r="74" spans="1:5" ht="15.5" hidden="1" x14ac:dyDescent="0.35">
      <c r="A74" s="43">
        <v>22021004</v>
      </c>
      <c r="B74" s="44" t="s">
        <v>87</v>
      </c>
      <c r="C74" s="141"/>
      <c r="D74" s="140"/>
      <c r="E74" s="141"/>
    </row>
    <row r="75" spans="1:5" ht="15.5" hidden="1" x14ac:dyDescent="0.35">
      <c r="A75" s="43">
        <v>22021006</v>
      </c>
      <c r="B75" s="44" t="s">
        <v>88</v>
      </c>
      <c r="C75" s="139"/>
      <c r="D75" s="139"/>
      <c r="E75" s="139"/>
    </row>
    <row r="76" spans="1:5" ht="15.5" x14ac:dyDescent="0.35">
      <c r="A76" s="43">
        <v>22021007</v>
      </c>
      <c r="B76" s="44" t="s">
        <v>89</v>
      </c>
      <c r="C76" s="141">
        <v>3000000</v>
      </c>
      <c r="D76" s="140">
        <v>2600000</v>
      </c>
      <c r="E76" s="141">
        <v>5000000</v>
      </c>
    </row>
    <row r="77" spans="1:5" ht="15.5" hidden="1" x14ac:dyDescent="0.35">
      <c r="A77" s="43">
        <v>22021008</v>
      </c>
      <c r="B77" s="44" t="s">
        <v>90</v>
      </c>
      <c r="C77" s="135"/>
      <c r="D77" s="134"/>
      <c r="E77" s="135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3"/>
    <row r="100" spans="1:5" hidden="1" x14ac:dyDescent="0.3"/>
    <row r="101" spans="1:5" hidden="1" x14ac:dyDescent="0.3"/>
    <row r="102" spans="1:5" hidden="1" x14ac:dyDescent="0.3"/>
    <row r="103" spans="1:5" hidden="1" x14ac:dyDescent="0.3"/>
    <row r="104" spans="1:5" hidden="1" x14ac:dyDescent="0.3"/>
    <row r="105" spans="1:5" hidden="1" x14ac:dyDescent="0.3"/>
    <row r="106" spans="1:5" hidden="1" x14ac:dyDescent="0.3"/>
    <row r="107" spans="1:5" hidden="1" x14ac:dyDescent="0.3"/>
    <row r="108" spans="1:5" hidden="1" x14ac:dyDescent="0.3"/>
    <row r="109" spans="1:5" hidden="1" x14ac:dyDescent="0.3"/>
    <row r="110" spans="1:5" hidden="1" x14ac:dyDescent="0.3"/>
    <row r="111" spans="1:5" hidden="1" x14ac:dyDescent="0.3"/>
    <row r="112" spans="1:5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</sheetData>
  <sheetProtection algorithmName="SHA-512" hashValue="eBOVT4YxXc7lPdBuzYLC3tp/sH7QTyNa1lHe8ptjwf+hXYCOhtohOcGhnQ/0ZpJ0oFdJzSy0AQxdkyKP859ufA==" saltValue="rHfF0FJ+IloU97JgKHEGY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2</vt:i4>
      </vt:variant>
    </vt:vector>
  </HeadingPairs>
  <TitlesOfParts>
    <vt:vector size="40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  <vt:lpstr>'PMD CAPITAL EXP F.xii'!Print_Area</vt:lpstr>
      <vt:lpstr>'SUMMARY OF REVENUE F.iii'!Print_Area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Amihal A</cp:lastModifiedBy>
  <cp:lastPrinted>2026-07-11T16:21:40Z</cp:lastPrinted>
  <dcterms:created xsi:type="dcterms:W3CDTF">2025-11-07T19:59:01Z</dcterms:created>
  <dcterms:modified xsi:type="dcterms:W3CDTF">2026-07-11T16:22:06Z</dcterms:modified>
</cp:coreProperties>
</file>