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lockStructure="1"/>
  <bookViews>
    <workbookView xWindow="0" yWindow="0" windowWidth="27660" windowHeight="11930" firstSheet="36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35">'WATSAN CAPITAL EXP F.xii'!$A$1:$F$143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6" i="22" l="1"/>
  <c r="E93" i="22" s="1"/>
  <c r="D96" i="22"/>
  <c r="C96" i="22"/>
  <c r="E94" i="22"/>
  <c r="D94" i="22"/>
  <c r="C94" i="22"/>
  <c r="D93" i="22"/>
  <c r="C93" i="22"/>
  <c r="E89" i="22"/>
  <c r="E88" i="22" s="1"/>
  <c r="D89" i="22"/>
  <c r="D88" i="22" s="1"/>
  <c r="C89" i="22"/>
  <c r="C88" i="22" s="1"/>
  <c r="E85" i="22"/>
  <c r="D85" i="22"/>
  <c r="C85" i="22"/>
  <c r="E84" i="22"/>
  <c r="D84" i="22"/>
  <c r="C84" i="22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E20" i="21"/>
  <c r="D20" i="21"/>
  <c r="C20" i="21"/>
  <c r="E18" i="21"/>
  <c r="D18" i="21"/>
  <c r="C18" i="21"/>
  <c r="E14" i="21"/>
  <c r="D14" i="21"/>
  <c r="C14" i="21"/>
  <c r="E13" i="21"/>
  <c r="D13" i="21"/>
  <c r="C13" i="21"/>
  <c r="E9" i="21"/>
  <c r="E8" i="21" s="1"/>
  <c r="D9" i="21"/>
  <c r="D8" i="21" s="1"/>
  <c r="C9" i="21"/>
  <c r="C8" i="21" s="1"/>
  <c r="F85" i="40"/>
  <c r="E85" i="40"/>
  <c r="D85" i="40"/>
  <c r="F79" i="40"/>
  <c r="E79" i="40"/>
  <c r="D79" i="40"/>
  <c r="F72" i="40"/>
  <c r="E72" i="40"/>
  <c r="D72" i="40"/>
  <c r="F60" i="40"/>
  <c r="E60" i="40"/>
  <c r="D60" i="40"/>
  <c r="F53" i="40"/>
  <c r="E53" i="40"/>
  <c r="D53" i="40"/>
  <c r="F44" i="40"/>
  <c r="E44" i="40"/>
  <c r="D44" i="40"/>
  <c r="F34" i="40"/>
  <c r="E34" i="40"/>
  <c r="D34" i="40"/>
  <c r="F28" i="40"/>
  <c r="E28" i="40"/>
  <c r="D28" i="40"/>
  <c r="F17" i="40"/>
  <c r="E17" i="40"/>
  <c r="D17" i="40"/>
  <c r="F7" i="40"/>
  <c r="E7" i="40"/>
  <c r="D7" i="40"/>
  <c r="E96" i="39"/>
  <c r="E93" i="39" s="1"/>
  <c r="D96" i="39"/>
  <c r="D93" i="39" s="1"/>
  <c r="C96" i="39"/>
  <c r="C93" i="39" s="1"/>
  <c r="E94" i="39"/>
  <c r="D94" i="39"/>
  <c r="C94" i="39"/>
  <c r="E89" i="39"/>
  <c r="D89" i="39"/>
  <c r="C89" i="39"/>
  <c r="E88" i="39"/>
  <c r="D88" i="39"/>
  <c r="C88" i="39"/>
  <c r="E85" i="39"/>
  <c r="D85" i="39"/>
  <c r="C85" i="39"/>
  <c r="E84" i="39"/>
  <c r="D84" i="39"/>
  <c r="C84" i="39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E20" i="38"/>
  <c r="D20" i="38"/>
  <c r="C20" i="38"/>
  <c r="E18" i="38"/>
  <c r="D18" i="38"/>
  <c r="C18" i="38"/>
  <c r="E14" i="38"/>
  <c r="D14" i="38"/>
  <c r="C14" i="38"/>
  <c r="C13" i="38" s="1"/>
  <c r="C7" i="38" s="1"/>
  <c r="E13" i="38"/>
  <c r="E7" i="38" s="1"/>
  <c r="D13" i="38"/>
  <c r="D7" i="38" s="1"/>
  <c r="E9" i="38"/>
  <c r="D9" i="38"/>
  <c r="C9" i="38"/>
  <c r="E8" i="38"/>
  <c r="D8" i="38"/>
  <c r="C8" i="38"/>
  <c r="F81" i="37"/>
  <c r="E81" i="37"/>
  <c r="D81" i="37"/>
  <c r="F75" i="37"/>
  <c r="E75" i="37"/>
  <c r="D75" i="37"/>
  <c r="F68" i="37"/>
  <c r="E68" i="37"/>
  <c r="D68" i="37"/>
  <c r="F56" i="37"/>
  <c r="E56" i="37"/>
  <c r="D56" i="37"/>
  <c r="F49" i="37"/>
  <c r="E49" i="37"/>
  <c r="D49" i="37"/>
  <c r="F40" i="37"/>
  <c r="E40" i="37"/>
  <c r="D40" i="37"/>
  <c r="F34" i="37"/>
  <c r="E34" i="37"/>
  <c r="D34" i="37"/>
  <c r="F28" i="37"/>
  <c r="E28" i="37"/>
  <c r="D28" i="37"/>
  <c r="F17" i="37"/>
  <c r="E17" i="37"/>
  <c r="D17" i="37"/>
  <c r="F7" i="37"/>
  <c r="E7" i="37"/>
  <c r="D7" i="37"/>
  <c r="E96" i="36"/>
  <c r="D96" i="36"/>
  <c r="C96" i="36"/>
  <c r="E94" i="36"/>
  <c r="D94" i="36"/>
  <c r="D93" i="36" s="1"/>
  <c r="C94" i="36"/>
  <c r="C93" i="36" s="1"/>
  <c r="E89" i="36"/>
  <c r="D89" i="36"/>
  <c r="C89" i="36"/>
  <c r="C88" i="36" s="1"/>
  <c r="E88" i="36"/>
  <c r="D88" i="36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E8" i="36"/>
  <c r="D8" i="36"/>
  <c r="E20" i="35"/>
  <c r="D20" i="35"/>
  <c r="C20" i="35"/>
  <c r="E18" i="35"/>
  <c r="D18" i="35"/>
  <c r="C18" i="35"/>
  <c r="E14" i="35"/>
  <c r="E13" i="35" s="1"/>
  <c r="E7" i="35" s="1"/>
  <c r="D14" i="35"/>
  <c r="D13" i="35" s="1"/>
  <c r="D7" i="35" s="1"/>
  <c r="C14" i="35"/>
  <c r="C13" i="35" s="1"/>
  <c r="C7" i="35" s="1"/>
  <c r="E9" i="35"/>
  <c r="D9" i="35"/>
  <c r="C9" i="35"/>
  <c r="E8" i="35"/>
  <c r="D8" i="35"/>
  <c r="C8" i="35"/>
  <c r="F99" i="34"/>
  <c r="E99" i="34"/>
  <c r="D99" i="34"/>
  <c r="F93" i="34"/>
  <c r="E93" i="34"/>
  <c r="D93" i="34"/>
  <c r="F86" i="34"/>
  <c r="E86" i="34"/>
  <c r="D86" i="34"/>
  <c r="F74" i="34"/>
  <c r="E74" i="34"/>
  <c r="D74" i="34"/>
  <c r="F67" i="34"/>
  <c r="E67" i="34"/>
  <c r="D67" i="34"/>
  <c r="F58" i="34"/>
  <c r="E58" i="34"/>
  <c r="D58" i="34"/>
  <c r="F52" i="34"/>
  <c r="E52" i="34"/>
  <c r="D52" i="34"/>
  <c r="F46" i="34"/>
  <c r="E46" i="34"/>
  <c r="D46" i="34"/>
  <c r="F17" i="34"/>
  <c r="E17" i="34"/>
  <c r="D17" i="34"/>
  <c r="F7" i="34"/>
  <c r="E7" i="34"/>
  <c r="D7" i="34"/>
  <c r="E96" i="33"/>
  <c r="E93" i="33" s="1"/>
  <c r="D96" i="33"/>
  <c r="D93" i="33" s="1"/>
  <c r="C96" i="33"/>
  <c r="C93" i="33" s="1"/>
  <c r="E94" i="33"/>
  <c r="D94" i="33"/>
  <c r="C94" i="33"/>
  <c r="E89" i="33"/>
  <c r="D89" i="33"/>
  <c r="C89" i="33"/>
  <c r="E88" i="33"/>
  <c r="D88" i="33"/>
  <c r="C88" i="33"/>
  <c r="E85" i="33"/>
  <c r="E84" i="33" s="1"/>
  <c r="D85" i="33"/>
  <c r="D84" i="33" s="1"/>
  <c r="C85" i="33"/>
  <c r="C84" i="33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E21" i="32"/>
  <c r="D21" i="32"/>
  <c r="C21" i="32"/>
  <c r="E19" i="32"/>
  <c r="D19" i="32"/>
  <c r="C19" i="32"/>
  <c r="E15" i="32"/>
  <c r="D15" i="32"/>
  <c r="C15" i="32"/>
  <c r="E9" i="32"/>
  <c r="D9" i="32"/>
  <c r="C9" i="32"/>
  <c r="E8" i="32"/>
  <c r="D8" i="32"/>
  <c r="C8" i="32"/>
  <c r="F147" i="31"/>
  <c r="E147" i="31"/>
  <c r="D147" i="31"/>
  <c r="F141" i="31"/>
  <c r="E141" i="31"/>
  <c r="D141" i="31"/>
  <c r="F134" i="31"/>
  <c r="E134" i="31"/>
  <c r="D134" i="31"/>
  <c r="F122" i="31"/>
  <c r="E122" i="31"/>
  <c r="D122" i="31"/>
  <c r="F115" i="31"/>
  <c r="E115" i="31"/>
  <c r="D115" i="31"/>
  <c r="F106" i="31"/>
  <c r="E106" i="31"/>
  <c r="D106" i="31"/>
  <c r="F100" i="31"/>
  <c r="E100" i="31"/>
  <c r="D100" i="31"/>
  <c r="F94" i="31"/>
  <c r="E94" i="31"/>
  <c r="D94" i="31"/>
  <c r="F17" i="31"/>
  <c r="E17" i="31"/>
  <c r="D17" i="31"/>
  <c r="F7" i="31"/>
  <c r="E7" i="31"/>
  <c r="D7" i="31"/>
  <c r="E96" i="30"/>
  <c r="E93" i="30" s="1"/>
  <c r="D96" i="30"/>
  <c r="C96" i="30"/>
  <c r="C93" i="30" s="1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E20" i="29"/>
  <c r="D20" i="29"/>
  <c r="C20" i="29"/>
  <c r="E18" i="29"/>
  <c r="E13" i="29" s="1"/>
  <c r="D18" i="29"/>
  <c r="C18" i="29"/>
  <c r="E14" i="29"/>
  <c r="D14" i="29"/>
  <c r="C14" i="29"/>
  <c r="D13" i="29"/>
  <c r="C13" i="29"/>
  <c r="E9" i="29"/>
  <c r="E8" i="29" s="1"/>
  <c r="D9" i="29"/>
  <c r="D8" i="29" s="1"/>
  <c r="C9" i="29"/>
  <c r="C8" i="29" s="1"/>
  <c r="F69" i="28"/>
  <c r="E69" i="28"/>
  <c r="D69" i="28"/>
  <c r="F63" i="28"/>
  <c r="E63" i="28"/>
  <c r="D63" i="28"/>
  <c r="F56" i="28"/>
  <c r="E56" i="28"/>
  <c r="D56" i="28"/>
  <c r="F44" i="28"/>
  <c r="E44" i="28"/>
  <c r="D44" i="28"/>
  <c r="F37" i="28"/>
  <c r="E37" i="28"/>
  <c r="D37" i="28"/>
  <c r="F28" i="28"/>
  <c r="E28" i="28"/>
  <c r="D28" i="28"/>
  <c r="F22" i="28"/>
  <c r="E22" i="28"/>
  <c r="D22" i="28"/>
  <c r="F16" i="28"/>
  <c r="E16" i="28"/>
  <c r="D16" i="28"/>
  <c r="F14" i="28"/>
  <c r="E14" i="28"/>
  <c r="D14" i="28"/>
  <c r="F11" i="28"/>
  <c r="E11" i="28"/>
  <c r="D11" i="28"/>
  <c r="F7" i="28"/>
  <c r="E7" i="28"/>
  <c r="D7" i="28"/>
  <c r="E97" i="27"/>
  <c r="D97" i="27"/>
  <c r="C97" i="27"/>
  <c r="E95" i="27"/>
  <c r="D95" i="27"/>
  <c r="C95" i="27"/>
  <c r="E90" i="27"/>
  <c r="E89" i="27" s="1"/>
  <c r="D90" i="27"/>
  <c r="C90" i="27"/>
  <c r="D89" i="27"/>
  <c r="C89" i="27"/>
  <c r="E87" i="27"/>
  <c r="D87" i="27"/>
  <c r="D86" i="27" s="1"/>
  <c r="D85" i="27" s="1"/>
  <c r="C87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A3" i="27"/>
  <c r="E27" i="26"/>
  <c r="D27" i="26"/>
  <c r="D23" i="6" s="1"/>
  <c r="C27" i="26"/>
  <c r="C23" i="6" s="1"/>
  <c r="E22" i="26"/>
  <c r="D22" i="26"/>
  <c r="C22" i="26"/>
  <c r="C20" i="26" s="1"/>
  <c r="E18" i="26"/>
  <c r="E13" i="26" s="1"/>
  <c r="D18" i="26"/>
  <c r="C18" i="26"/>
  <c r="E14" i="26"/>
  <c r="D14" i="26"/>
  <c r="C14" i="26"/>
  <c r="C13" i="26" s="1"/>
  <c r="E9" i="26"/>
  <c r="D9" i="26"/>
  <c r="C9" i="26"/>
  <c r="E8" i="26"/>
  <c r="D8" i="26"/>
  <c r="C8" i="26"/>
  <c r="F85" i="25"/>
  <c r="E85" i="25"/>
  <c r="D85" i="25"/>
  <c r="F79" i="25"/>
  <c r="E79" i="25"/>
  <c r="D79" i="25"/>
  <c r="F72" i="25"/>
  <c r="E72" i="25"/>
  <c r="D72" i="25"/>
  <c r="F60" i="25"/>
  <c r="E60" i="25"/>
  <c r="D60" i="25"/>
  <c r="F53" i="25"/>
  <c r="E53" i="25"/>
  <c r="D53" i="25"/>
  <c r="F44" i="25"/>
  <c r="E44" i="25"/>
  <c r="D44" i="25"/>
  <c r="F38" i="25"/>
  <c r="E38" i="25"/>
  <c r="D38" i="25"/>
  <c r="F32" i="25"/>
  <c r="E32" i="25"/>
  <c r="D32" i="25"/>
  <c r="F17" i="25"/>
  <c r="E17" i="25"/>
  <c r="D17" i="25"/>
  <c r="F7" i="25"/>
  <c r="E7" i="25"/>
  <c r="D7" i="25"/>
  <c r="E96" i="24"/>
  <c r="D96" i="24"/>
  <c r="C96" i="24"/>
  <c r="E94" i="24"/>
  <c r="E93" i="24" s="1"/>
  <c r="D94" i="24"/>
  <c r="D93" i="24" s="1"/>
  <c r="C94" i="24"/>
  <c r="C93" i="24" s="1"/>
  <c r="E89" i="24"/>
  <c r="D89" i="24"/>
  <c r="C89" i="24"/>
  <c r="E88" i="24"/>
  <c r="D88" i="24"/>
  <c r="C88" i="24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E20" i="23"/>
  <c r="D20" i="23"/>
  <c r="C20" i="23"/>
  <c r="E18" i="23"/>
  <c r="D18" i="23"/>
  <c r="C18" i="23"/>
  <c r="E14" i="23"/>
  <c r="E13" i="23" s="1"/>
  <c r="D14" i="23"/>
  <c r="D13" i="23" s="1"/>
  <c r="C14" i="23"/>
  <c r="E9" i="23"/>
  <c r="D9" i="23"/>
  <c r="C9" i="23"/>
  <c r="E8" i="23"/>
  <c r="D8" i="23"/>
  <c r="C8" i="23"/>
  <c r="F81" i="3"/>
  <c r="E81" i="3"/>
  <c r="D81" i="3"/>
  <c r="F75" i="3"/>
  <c r="E75" i="3"/>
  <c r="D75" i="3"/>
  <c r="F68" i="3"/>
  <c r="E68" i="3"/>
  <c r="D68" i="3"/>
  <c r="F56" i="3"/>
  <c r="E56" i="3"/>
  <c r="D56" i="3"/>
  <c r="F49" i="3"/>
  <c r="E49" i="3"/>
  <c r="D49" i="3"/>
  <c r="F40" i="3"/>
  <c r="E40" i="3"/>
  <c r="D40" i="3"/>
  <c r="F34" i="3"/>
  <c r="E34" i="3"/>
  <c r="D34" i="3"/>
  <c r="F28" i="3"/>
  <c r="E28" i="3"/>
  <c r="D28" i="3"/>
  <c r="F17" i="3"/>
  <c r="E17" i="3"/>
  <c r="D17" i="3"/>
  <c r="F7" i="3"/>
  <c r="E7" i="3"/>
  <c r="D7" i="3"/>
  <c r="E96" i="16"/>
  <c r="D96" i="16"/>
  <c r="C96" i="16"/>
  <c r="E94" i="16"/>
  <c r="E93" i="16" s="1"/>
  <c r="D94" i="16"/>
  <c r="C94" i="16"/>
  <c r="C93" i="16"/>
  <c r="E89" i="16"/>
  <c r="E88" i="16" s="1"/>
  <c r="D89" i="16"/>
  <c r="D88" i="16" s="1"/>
  <c r="C89" i="16"/>
  <c r="C88" i="16" s="1"/>
  <c r="E85" i="16"/>
  <c r="E84" i="16" s="1"/>
  <c r="D85" i="16"/>
  <c r="C85" i="16"/>
  <c r="D84" i="16"/>
  <c r="C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C8" i="16" s="1"/>
  <c r="E9" i="16"/>
  <c r="D9" i="16"/>
  <c r="C9" i="16"/>
  <c r="E20" i="15"/>
  <c r="D20" i="15"/>
  <c r="C20" i="15"/>
  <c r="E18" i="15"/>
  <c r="D18" i="15"/>
  <c r="C18" i="15"/>
  <c r="E14" i="15"/>
  <c r="E13" i="15" s="1"/>
  <c r="D14" i="15"/>
  <c r="C14" i="15"/>
  <c r="C13" i="15" s="1"/>
  <c r="E9" i="15"/>
  <c r="E8" i="15" s="1"/>
  <c r="D9" i="15"/>
  <c r="C9" i="15"/>
  <c r="C8" i="15" s="1"/>
  <c r="D8" i="15"/>
  <c r="E96" i="20"/>
  <c r="D96" i="20"/>
  <c r="C96" i="20"/>
  <c r="E94" i="20"/>
  <c r="E93" i="20" s="1"/>
  <c r="D94" i="20"/>
  <c r="D93" i="20" s="1"/>
  <c r="C94" i="20"/>
  <c r="C93" i="20" s="1"/>
  <c r="E89" i="20"/>
  <c r="E88" i="20" s="1"/>
  <c r="D89" i="20"/>
  <c r="C89" i="20"/>
  <c r="D88" i="20"/>
  <c r="C88" i="20"/>
  <c r="E85" i="20"/>
  <c r="D85" i="20"/>
  <c r="D84" i="20" s="1"/>
  <c r="C85" i="20"/>
  <c r="C84" i="20" s="1"/>
  <c r="E84" i="20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E20" i="19"/>
  <c r="D20" i="19"/>
  <c r="C20" i="19"/>
  <c r="E18" i="19"/>
  <c r="D18" i="19"/>
  <c r="D13" i="19" s="1"/>
  <c r="C18" i="19"/>
  <c r="E14" i="19"/>
  <c r="E13" i="19" s="1"/>
  <c r="D14" i="19"/>
  <c r="C14" i="19"/>
  <c r="E9" i="19"/>
  <c r="E8" i="19" s="1"/>
  <c r="D9" i="19"/>
  <c r="C9" i="19"/>
  <c r="D8" i="19"/>
  <c r="C8" i="19"/>
  <c r="E96" i="18"/>
  <c r="D96" i="18"/>
  <c r="D93" i="18" s="1"/>
  <c r="C96" i="18"/>
  <c r="C93" i="18" s="1"/>
  <c r="E94" i="18"/>
  <c r="D94" i="18"/>
  <c r="C94" i="18"/>
  <c r="E89" i="18"/>
  <c r="D89" i="18"/>
  <c r="C89" i="18"/>
  <c r="C88" i="18" s="1"/>
  <c r="E88" i="18"/>
  <c r="D88" i="18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E20" i="17"/>
  <c r="D20" i="17"/>
  <c r="C20" i="17"/>
  <c r="E18" i="17"/>
  <c r="D18" i="17"/>
  <c r="C18" i="17"/>
  <c r="E14" i="17"/>
  <c r="D14" i="17"/>
  <c r="C14" i="17"/>
  <c r="C13" i="17"/>
  <c r="E9" i="17"/>
  <c r="D9" i="17"/>
  <c r="C9" i="17"/>
  <c r="E8" i="17"/>
  <c r="D8" i="17"/>
  <c r="E96" i="5"/>
  <c r="E93" i="5" s="1"/>
  <c r="D96" i="5"/>
  <c r="C96" i="5"/>
  <c r="E94" i="5"/>
  <c r="D94" i="5"/>
  <c r="C94" i="5"/>
  <c r="C93" i="5" s="1"/>
  <c r="D93" i="5"/>
  <c r="E89" i="5"/>
  <c r="E88" i="5" s="1"/>
  <c r="D89" i="5"/>
  <c r="C89" i="5"/>
  <c r="D88" i="5"/>
  <c r="C88" i="5"/>
  <c r="E85" i="5"/>
  <c r="E84" i="5" s="1"/>
  <c r="D85" i="5"/>
  <c r="D84" i="5" s="1"/>
  <c r="C85" i="5"/>
  <c r="C84" i="5" s="1"/>
  <c r="E70" i="5"/>
  <c r="D70" i="5"/>
  <c r="C70" i="5"/>
  <c r="E67" i="5"/>
  <c r="D67" i="5"/>
  <c r="C67" i="5"/>
  <c r="E63" i="5"/>
  <c r="D63" i="5"/>
  <c r="C63" i="5"/>
  <c r="E54" i="5"/>
  <c r="D54" i="5"/>
  <c r="C54" i="5"/>
  <c r="E48" i="5"/>
  <c r="D48" i="5"/>
  <c r="C48" i="5"/>
  <c r="E45" i="5"/>
  <c r="D45" i="5"/>
  <c r="C45" i="5"/>
  <c r="E36" i="5"/>
  <c r="D36" i="5"/>
  <c r="C36" i="5"/>
  <c r="E22" i="5"/>
  <c r="D22" i="5"/>
  <c r="C22" i="5"/>
  <c r="E14" i="5"/>
  <c r="D14" i="5"/>
  <c r="C14" i="5"/>
  <c r="E9" i="5"/>
  <c r="D9" i="5"/>
  <c r="C9" i="5"/>
  <c r="E20" i="4"/>
  <c r="D20" i="4"/>
  <c r="C20" i="4"/>
  <c r="E18" i="4"/>
  <c r="D18" i="4"/>
  <c r="C18" i="4"/>
  <c r="E14" i="4"/>
  <c r="D14" i="4"/>
  <c r="C14" i="4"/>
  <c r="E13" i="4"/>
  <c r="D13" i="4"/>
  <c r="E9" i="4"/>
  <c r="E8" i="4" s="1"/>
  <c r="D9" i="4"/>
  <c r="D8" i="4" s="1"/>
  <c r="C9" i="4"/>
  <c r="C8" i="4" s="1"/>
  <c r="E8" i="10"/>
  <c r="G8" i="10" s="1"/>
  <c r="E7" i="10"/>
  <c r="G7" i="10" s="1"/>
  <c r="E116" i="6"/>
  <c r="E115" i="6" s="1"/>
  <c r="D116" i="6"/>
  <c r="D115" i="6" s="1"/>
  <c r="C116" i="6"/>
  <c r="C115" i="6" s="1"/>
  <c r="E114" i="6"/>
  <c r="E113" i="6" s="1"/>
  <c r="D114" i="6"/>
  <c r="D113" i="6" s="1"/>
  <c r="C114" i="6"/>
  <c r="C113" i="6" s="1"/>
  <c r="E111" i="6"/>
  <c r="D111" i="6"/>
  <c r="C111" i="6"/>
  <c r="E110" i="6"/>
  <c r="D110" i="6"/>
  <c r="C110" i="6"/>
  <c r="E109" i="6"/>
  <c r="D109" i="6"/>
  <c r="C109" i="6"/>
  <c r="E106" i="6"/>
  <c r="D106" i="6"/>
  <c r="C106" i="6"/>
  <c r="E105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7" i="6"/>
  <c r="D87" i="6"/>
  <c r="C87" i="6"/>
  <c r="E86" i="6"/>
  <c r="D86" i="6"/>
  <c r="C86" i="6"/>
  <c r="E84" i="6"/>
  <c r="D84" i="6"/>
  <c r="C84" i="6"/>
  <c r="E83" i="6"/>
  <c r="D83" i="6"/>
  <c r="C83" i="6"/>
  <c r="E82" i="6"/>
  <c r="D82" i="6"/>
  <c r="C82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5" i="6"/>
  <c r="D65" i="6"/>
  <c r="C65" i="6"/>
  <c r="E64" i="6"/>
  <c r="D64" i="6"/>
  <c r="C64" i="6"/>
  <c r="E62" i="6"/>
  <c r="D62" i="6"/>
  <c r="C62" i="6"/>
  <c r="E61" i="6"/>
  <c r="D61" i="6"/>
  <c r="C61" i="6"/>
  <c r="E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1" i="6"/>
  <c r="D31" i="6"/>
  <c r="C31" i="6"/>
  <c r="E30" i="6"/>
  <c r="D30" i="6"/>
  <c r="C30" i="6"/>
  <c r="E29" i="6"/>
  <c r="D29" i="6"/>
  <c r="C29" i="6"/>
  <c r="E28" i="6"/>
  <c r="D28" i="6"/>
  <c r="C28" i="6"/>
  <c r="E23" i="6"/>
  <c r="E21" i="6"/>
  <c r="D21" i="6"/>
  <c r="C21" i="6"/>
  <c r="E19" i="6"/>
  <c r="E18" i="6" s="1"/>
  <c r="D19" i="6"/>
  <c r="D18" i="6" s="1"/>
  <c r="C19" i="6"/>
  <c r="C18" i="6" s="1"/>
  <c r="E17" i="6"/>
  <c r="D17" i="6"/>
  <c r="C17" i="6"/>
  <c r="E16" i="6"/>
  <c r="D16" i="6"/>
  <c r="C16" i="6"/>
  <c r="E15" i="6"/>
  <c r="D15" i="6"/>
  <c r="C15" i="6"/>
  <c r="E12" i="6"/>
  <c r="D12" i="6"/>
  <c r="C12" i="6"/>
  <c r="E11" i="6"/>
  <c r="D11" i="6"/>
  <c r="C11" i="6"/>
  <c r="E10" i="6"/>
  <c r="D10" i="6"/>
  <c r="C10" i="6"/>
  <c r="E128" i="9"/>
  <c r="E11" i="7" s="1"/>
  <c r="E20" i="8" s="1"/>
  <c r="D128" i="9"/>
  <c r="D11" i="7" s="1"/>
  <c r="D20" i="8" s="1"/>
  <c r="C128" i="9"/>
  <c r="E126" i="9"/>
  <c r="E125" i="9" s="1"/>
  <c r="D126" i="9"/>
  <c r="C126" i="9"/>
  <c r="D125" i="9"/>
  <c r="C125" i="9"/>
  <c r="E123" i="9"/>
  <c r="D123" i="9"/>
  <c r="C123" i="9"/>
  <c r="E120" i="9"/>
  <c r="E119" i="9" s="1"/>
  <c r="D120" i="9"/>
  <c r="D119" i="9" s="1"/>
  <c r="C120" i="9"/>
  <c r="E116" i="9"/>
  <c r="D116" i="9"/>
  <c r="C116" i="9"/>
  <c r="E113" i="9"/>
  <c r="D113" i="9"/>
  <c r="C113" i="9"/>
  <c r="E111" i="9"/>
  <c r="D111" i="9"/>
  <c r="C111" i="9"/>
  <c r="E109" i="9"/>
  <c r="D109" i="9"/>
  <c r="C109" i="9"/>
  <c r="E105" i="9"/>
  <c r="D105" i="9"/>
  <c r="C105" i="9"/>
  <c r="E95" i="9"/>
  <c r="D95" i="9"/>
  <c r="C95" i="9"/>
  <c r="E81" i="9"/>
  <c r="D81" i="9"/>
  <c r="C81" i="9"/>
  <c r="E79" i="9"/>
  <c r="D79" i="9"/>
  <c r="C79" i="9"/>
  <c r="E53" i="9"/>
  <c r="D53" i="9"/>
  <c r="C53" i="9"/>
  <c r="E24" i="9"/>
  <c r="D24" i="9"/>
  <c r="C24" i="9"/>
  <c r="E18" i="9"/>
  <c r="E17" i="9" s="1"/>
  <c r="D18" i="9"/>
  <c r="C18" i="9"/>
  <c r="D17" i="9"/>
  <c r="C17" i="9"/>
  <c r="E13" i="9"/>
  <c r="D13" i="9"/>
  <c r="C13" i="9"/>
  <c r="E11" i="9"/>
  <c r="D11" i="9"/>
  <c r="C11" i="9"/>
  <c r="E8" i="9"/>
  <c r="D8" i="9"/>
  <c r="C8" i="9"/>
  <c r="C7" i="9" s="1"/>
  <c r="C6" i="9" s="1"/>
  <c r="E7" i="9"/>
  <c r="E6" i="9" s="1"/>
  <c r="D7" i="9"/>
  <c r="D6" i="9" s="1"/>
  <c r="E32" i="7"/>
  <c r="C32" i="7"/>
  <c r="E17" i="7"/>
  <c r="D17" i="7"/>
  <c r="C17" i="7"/>
  <c r="C11" i="7"/>
  <c r="C20" i="8" s="1"/>
  <c r="C8" i="7"/>
  <c r="E7" i="8"/>
  <c r="C7" i="8"/>
  <c r="E6" i="31" l="1"/>
  <c r="D11" i="14" s="1"/>
  <c r="F6" i="31"/>
  <c r="E11" i="14" s="1"/>
  <c r="C8" i="22"/>
  <c r="C7" i="22" s="1"/>
  <c r="C15" i="11" s="1"/>
  <c r="D8" i="22"/>
  <c r="D7" i="22" s="1"/>
  <c r="D15" i="11" s="1"/>
  <c r="E8" i="22"/>
  <c r="E7" i="22" s="1"/>
  <c r="E15" i="11" s="1"/>
  <c r="C7" i="21"/>
  <c r="D7" i="21"/>
  <c r="E7" i="21"/>
  <c r="D6" i="40"/>
  <c r="C14" i="14" s="1"/>
  <c r="E6" i="40"/>
  <c r="D14" i="14" s="1"/>
  <c r="F6" i="40"/>
  <c r="E14" i="14" s="1"/>
  <c r="E8" i="39"/>
  <c r="E7" i="39" s="1"/>
  <c r="E14" i="11" s="1"/>
  <c r="C8" i="39"/>
  <c r="C7" i="39" s="1"/>
  <c r="C14" i="11" s="1"/>
  <c r="D8" i="39"/>
  <c r="D7" i="39" s="1"/>
  <c r="D14" i="11" s="1"/>
  <c r="D6" i="37"/>
  <c r="C13" i="14" s="1"/>
  <c r="F6" i="37"/>
  <c r="E13" i="14" s="1"/>
  <c r="E6" i="37"/>
  <c r="D13" i="14" s="1"/>
  <c r="E93" i="36"/>
  <c r="C8" i="36"/>
  <c r="C7" i="36" s="1"/>
  <c r="C13" i="11" s="1"/>
  <c r="E5" i="13"/>
  <c r="E121" i="6" s="1"/>
  <c r="F6" i="34"/>
  <c r="C8" i="33"/>
  <c r="D8" i="33"/>
  <c r="D7" i="33" s="1"/>
  <c r="E8" i="33"/>
  <c r="C14" i="32"/>
  <c r="D14" i="32"/>
  <c r="E14" i="32"/>
  <c r="D6" i="31"/>
  <c r="C11" i="14" s="1"/>
  <c r="D93" i="30"/>
  <c r="C8" i="30"/>
  <c r="C7" i="30" s="1"/>
  <c r="D8" i="30"/>
  <c r="D7" i="30" s="1"/>
  <c r="E8" i="30"/>
  <c r="E7" i="30" s="1"/>
  <c r="E11" i="11" s="1"/>
  <c r="D7" i="29"/>
  <c r="C7" i="29"/>
  <c r="E7" i="29"/>
  <c r="E11" i="13"/>
  <c r="E151" i="6" s="1"/>
  <c r="D10" i="13"/>
  <c r="D147" i="6" s="1"/>
  <c r="F6" i="28"/>
  <c r="E10" i="14" s="1"/>
  <c r="D6" i="28"/>
  <c r="C10" i="14" s="1"/>
  <c r="D5" i="13"/>
  <c r="D121" i="6" s="1"/>
  <c r="E6" i="28"/>
  <c r="D10" i="14" s="1"/>
  <c r="C94" i="27"/>
  <c r="D94" i="27"/>
  <c r="E94" i="27"/>
  <c r="E86" i="27"/>
  <c r="E85" i="27" s="1"/>
  <c r="E22" i="12" s="1"/>
  <c r="D8" i="27"/>
  <c r="E8" i="27"/>
  <c r="C22" i="6"/>
  <c r="C20" i="6" s="1"/>
  <c r="C7" i="26"/>
  <c r="D13" i="26"/>
  <c r="D13" i="13"/>
  <c r="D162" i="6" s="1"/>
  <c r="D161" i="6" s="1"/>
  <c r="E13" i="13"/>
  <c r="E162" i="6" s="1"/>
  <c r="E161" i="6" s="1"/>
  <c r="C12" i="13"/>
  <c r="C157" i="6" s="1"/>
  <c r="C156" i="6" s="1"/>
  <c r="E12" i="13"/>
  <c r="E157" i="6" s="1"/>
  <c r="E156" i="6" s="1"/>
  <c r="E9" i="13"/>
  <c r="E143" i="6" s="1"/>
  <c r="C8" i="13"/>
  <c r="C141" i="6" s="1"/>
  <c r="E8" i="13"/>
  <c r="E141" i="6" s="1"/>
  <c r="D8" i="24"/>
  <c r="D7" i="24" s="1"/>
  <c r="D9" i="11" s="1"/>
  <c r="E8" i="24"/>
  <c r="E7" i="24" s="1"/>
  <c r="C8" i="24"/>
  <c r="C7" i="24" s="1"/>
  <c r="D7" i="23"/>
  <c r="E7" i="23"/>
  <c r="C13" i="23"/>
  <c r="C14" i="13"/>
  <c r="C171" i="6" s="1"/>
  <c r="D14" i="13"/>
  <c r="D171" i="6" s="1"/>
  <c r="E14" i="13"/>
  <c r="E171" i="6" s="1"/>
  <c r="C11" i="13"/>
  <c r="C151" i="6" s="1"/>
  <c r="E10" i="13"/>
  <c r="E147" i="6" s="1"/>
  <c r="C10" i="13"/>
  <c r="C147" i="6" s="1"/>
  <c r="D9" i="13"/>
  <c r="D143" i="6" s="1"/>
  <c r="E6" i="3"/>
  <c r="D8" i="14" s="1"/>
  <c r="C7" i="16"/>
  <c r="D93" i="16"/>
  <c r="E13" i="12"/>
  <c r="D13" i="12"/>
  <c r="E8" i="16"/>
  <c r="E7" i="16" s="1"/>
  <c r="D13" i="15"/>
  <c r="E104" i="6"/>
  <c r="E103" i="6" s="1"/>
  <c r="D21" i="12"/>
  <c r="C19" i="12"/>
  <c r="D19" i="12"/>
  <c r="E19" i="12"/>
  <c r="C18" i="12"/>
  <c r="D18" i="12"/>
  <c r="E18" i="12"/>
  <c r="D17" i="12"/>
  <c r="E63" i="6"/>
  <c r="C15" i="12"/>
  <c r="E15" i="12"/>
  <c r="C14" i="12"/>
  <c r="D14" i="12"/>
  <c r="C8" i="20"/>
  <c r="C7" i="20" s="1"/>
  <c r="D8" i="20"/>
  <c r="D7" i="20" s="1"/>
  <c r="E8" i="20"/>
  <c r="E7" i="20" s="1"/>
  <c r="E7" i="11" s="1"/>
  <c r="E9" i="12"/>
  <c r="C13" i="19"/>
  <c r="E7" i="19"/>
  <c r="D7" i="19"/>
  <c r="C7" i="19"/>
  <c r="E93" i="18"/>
  <c r="D108" i="6"/>
  <c r="D107" i="6" s="1"/>
  <c r="C81" i="6"/>
  <c r="C63" i="6"/>
  <c r="D15" i="12"/>
  <c r="C54" i="6"/>
  <c r="D8" i="18"/>
  <c r="C32" i="6"/>
  <c r="C27" i="6"/>
  <c r="D27" i="6"/>
  <c r="E13" i="17"/>
  <c r="D14" i="6"/>
  <c r="D13" i="6" s="1"/>
  <c r="D13" i="17"/>
  <c r="C9" i="6"/>
  <c r="C8" i="6" s="1"/>
  <c r="D88" i="6"/>
  <c r="E21" i="12"/>
  <c r="E85" i="6"/>
  <c r="E81" i="6"/>
  <c r="D72" i="6"/>
  <c r="E17" i="12"/>
  <c r="D66" i="6"/>
  <c r="E54" i="6"/>
  <c r="E40" i="6"/>
  <c r="C40" i="6"/>
  <c r="E32" i="6"/>
  <c r="C10" i="12"/>
  <c r="E7" i="4"/>
  <c r="C14" i="6"/>
  <c r="C13" i="6" s="1"/>
  <c r="E14" i="6"/>
  <c r="E13" i="6" s="1"/>
  <c r="D7" i="4"/>
  <c r="E7" i="12"/>
  <c r="E9" i="6"/>
  <c r="E8" i="6" s="1"/>
  <c r="D9" i="6"/>
  <c r="D8" i="6" s="1"/>
  <c r="C112" i="6"/>
  <c r="D118" i="9"/>
  <c r="D10" i="7" s="1"/>
  <c r="C119" i="9"/>
  <c r="C118" i="9" s="1"/>
  <c r="C10" i="7" s="1"/>
  <c r="E23" i="9"/>
  <c r="E16" i="9" s="1"/>
  <c r="E9" i="7" s="1"/>
  <c r="C23" i="9"/>
  <c r="C16" i="9" s="1"/>
  <c r="D22" i="12"/>
  <c r="D9" i="8"/>
  <c r="D8" i="7"/>
  <c r="D8" i="5"/>
  <c r="D7" i="5" s="1"/>
  <c r="D5" i="11" s="1"/>
  <c r="C9" i="8"/>
  <c r="C12" i="12"/>
  <c r="C20" i="12"/>
  <c r="D7" i="15"/>
  <c r="E8" i="5"/>
  <c r="E7" i="5" s="1"/>
  <c r="E14" i="12"/>
  <c r="C8" i="27"/>
  <c r="C7" i="27" s="1"/>
  <c r="D6" i="13"/>
  <c r="D125" i="6" s="1"/>
  <c r="C13" i="4"/>
  <c r="C7" i="4" s="1"/>
  <c r="C8" i="12"/>
  <c r="D11" i="13"/>
  <c r="D151" i="6" s="1"/>
  <c r="E6" i="34"/>
  <c r="E118" i="9"/>
  <c r="D12" i="12"/>
  <c r="E12" i="14"/>
  <c r="C8" i="17"/>
  <c r="C7" i="17" s="1"/>
  <c r="C7" i="12"/>
  <c r="D23" i="12"/>
  <c r="E7" i="15"/>
  <c r="D20" i="26"/>
  <c r="D7" i="26" s="1"/>
  <c r="D22" i="6"/>
  <c r="D20" i="6" s="1"/>
  <c r="C105" i="6"/>
  <c r="C104" i="6" s="1"/>
  <c r="C103" i="6" s="1"/>
  <c r="C86" i="27"/>
  <c r="C85" i="27" s="1"/>
  <c r="C22" i="12" s="1"/>
  <c r="C7" i="32"/>
  <c r="C7" i="15"/>
  <c r="D12" i="13"/>
  <c r="D157" i="6" s="1"/>
  <c r="D156" i="6" s="1"/>
  <c r="E20" i="26"/>
  <c r="E10" i="12" s="1"/>
  <c r="E22" i="6"/>
  <c r="E20" i="6" s="1"/>
  <c r="E8" i="12"/>
  <c r="D7" i="18"/>
  <c r="C23" i="12"/>
  <c r="E7" i="32"/>
  <c r="E9" i="8"/>
  <c r="E8" i="7"/>
  <c r="D6" i="34"/>
  <c r="D8" i="12"/>
  <c r="D7" i="17"/>
  <c r="E7" i="17"/>
  <c r="C7" i="23"/>
  <c r="C19" i="8"/>
  <c r="C18" i="8" s="1"/>
  <c r="E23" i="12"/>
  <c r="D6" i="3"/>
  <c r="D8" i="13"/>
  <c r="D141" i="6" s="1"/>
  <c r="D7" i="32"/>
  <c r="C9" i="12"/>
  <c r="E8" i="18"/>
  <c r="E7" i="18" s="1"/>
  <c r="E12" i="12"/>
  <c r="E16" i="12"/>
  <c r="E20" i="12"/>
  <c r="D8" i="16"/>
  <c r="C5" i="13"/>
  <c r="C121" i="6" s="1"/>
  <c r="C9" i="13"/>
  <c r="C143" i="6" s="1"/>
  <c r="C13" i="13"/>
  <c r="C162" i="6" s="1"/>
  <c r="C161" i="6" s="1"/>
  <c r="C7" i="33"/>
  <c r="D6" i="25"/>
  <c r="C7" i="13"/>
  <c r="C138" i="6" s="1"/>
  <c r="D7" i="13"/>
  <c r="D138" i="6" s="1"/>
  <c r="D20" i="12"/>
  <c r="C85" i="6"/>
  <c r="D9" i="12"/>
  <c r="C21" i="12"/>
  <c r="D7" i="36"/>
  <c r="D13" i="11" s="1"/>
  <c r="E6" i="13"/>
  <c r="E125" i="6" s="1"/>
  <c r="F6" i="25"/>
  <c r="C6" i="13"/>
  <c r="C125" i="6" s="1"/>
  <c r="C8" i="5"/>
  <c r="C7" i="5" s="1"/>
  <c r="C16" i="12"/>
  <c r="D16" i="12"/>
  <c r="F6" i="3"/>
  <c r="E7" i="13"/>
  <c r="E138" i="6" s="1"/>
  <c r="D23" i="9"/>
  <c r="D16" i="9" s="1"/>
  <c r="C24" i="12"/>
  <c r="C13" i="12"/>
  <c r="C8" i="18"/>
  <c r="C7" i="18" s="1"/>
  <c r="C17" i="12"/>
  <c r="D19" i="8"/>
  <c r="D105" i="6"/>
  <c r="D104" i="6" s="1"/>
  <c r="D103" i="6" s="1"/>
  <c r="D7" i="12"/>
  <c r="E6" i="25"/>
  <c r="E7" i="33"/>
  <c r="E7" i="36"/>
  <c r="E13" i="11" s="1"/>
  <c r="C108" i="6"/>
  <c r="C107" i="6" s="1"/>
  <c r="C72" i="6"/>
  <c r="E108" i="6"/>
  <c r="E107" i="6" s="1"/>
  <c r="D40" i="6"/>
  <c r="E66" i="6"/>
  <c r="E27" i="6"/>
  <c r="C66" i="6"/>
  <c r="D63" i="6"/>
  <c r="E72" i="6"/>
  <c r="D85" i="6"/>
  <c r="C88" i="6"/>
  <c r="E112" i="6"/>
  <c r="D32" i="6"/>
  <c r="E88" i="6"/>
  <c r="D54" i="6"/>
  <c r="D81" i="6"/>
  <c r="D112" i="6"/>
  <c r="F9" i="10" l="1"/>
  <c r="E26" i="7"/>
  <c r="E24" i="12"/>
  <c r="E11" i="12" s="1"/>
  <c r="D12" i="11"/>
  <c r="C12" i="11"/>
  <c r="D11" i="11"/>
  <c r="C11" i="11"/>
  <c r="E120" i="6"/>
  <c r="E119" i="6" s="1"/>
  <c r="E118" i="6" s="1"/>
  <c r="D24" i="12"/>
  <c r="D11" i="12" s="1"/>
  <c r="E7" i="27"/>
  <c r="D7" i="27"/>
  <c r="D10" i="11" s="1"/>
  <c r="D6" i="10"/>
  <c r="C10" i="11"/>
  <c r="D10" i="12"/>
  <c r="D6" i="12" s="1"/>
  <c r="C9" i="11"/>
  <c r="E28" i="13"/>
  <c r="D24" i="7"/>
  <c r="D7" i="16"/>
  <c r="D8" i="11" s="1"/>
  <c r="C8" i="11"/>
  <c r="C7" i="11"/>
  <c r="D7" i="11"/>
  <c r="C7" i="6"/>
  <c r="C19" i="7" s="1"/>
  <c r="D5" i="10"/>
  <c r="E6" i="11"/>
  <c r="C5" i="10"/>
  <c r="C26" i="6"/>
  <c r="C25" i="6" s="1"/>
  <c r="C20" i="7" s="1"/>
  <c r="C14" i="8" s="1"/>
  <c r="D26" i="6"/>
  <c r="D25" i="6" s="1"/>
  <c r="D20" i="7" s="1"/>
  <c r="D14" i="8" s="1"/>
  <c r="D7" i="6"/>
  <c r="D19" i="7" s="1"/>
  <c r="C6" i="12"/>
  <c r="E6" i="12"/>
  <c r="D5" i="9"/>
  <c r="E10" i="8"/>
  <c r="E8" i="8" s="1"/>
  <c r="E5" i="9"/>
  <c r="E7" i="6"/>
  <c r="E19" i="7" s="1"/>
  <c r="C28" i="13"/>
  <c r="D10" i="8"/>
  <c r="D9" i="7"/>
  <c r="D12" i="7" s="1"/>
  <c r="D13" i="7" s="1"/>
  <c r="C9" i="10"/>
  <c r="E12" i="11"/>
  <c r="D25" i="7"/>
  <c r="D9" i="14"/>
  <c r="E25" i="7"/>
  <c r="E9" i="14"/>
  <c r="F6" i="10"/>
  <c r="D28" i="13"/>
  <c r="D12" i="14"/>
  <c r="D26" i="7"/>
  <c r="F5" i="10"/>
  <c r="E24" i="7"/>
  <c r="E8" i="14"/>
  <c r="E7" i="26"/>
  <c r="E5" i="11"/>
  <c r="D6" i="11"/>
  <c r="E8" i="11"/>
  <c r="C11" i="12"/>
  <c r="E9" i="11"/>
  <c r="C6" i="11"/>
  <c r="C8" i="14"/>
  <c r="C24" i="7"/>
  <c r="C120" i="6"/>
  <c r="C119" i="6" s="1"/>
  <c r="C118" i="6" s="1"/>
  <c r="D9" i="10"/>
  <c r="C9" i="7"/>
  <c r="C12" i="7" s="1"/>
  <c r="C13" i="7" s="1"/>
  <c r="C10" i="8"/>
  <c r="C8" i="8" s="1"/>
  <c r="C24" i="8" s="1"/>
  <c r="F9" i="8"/>
  <c r="E26" i="6"/>
  <c r="E25" i="6" s="1"/>
  <c r="E20" i="7" s="1"/>
  <c r="E14" i="8" s="1"/>
  <c r="E10" i="7"/>
  <c r="E12" i="7" s="1"/>
  <c r="E13" i="7" s="1"/>
  <c r="E19" i="8"/>
  <c r="E18" i="8" s="1"/>
  <c r="C25" i="7"/>
  <c r="C9" i="14"/>
  <c r="F19" i="8"/>
  <c r="D18" i="8"/>
  <c r="F18" i="8" s="1"/>
  <c r="C5" i="11"/>
  <c r="D120" i="6"/>
  <c r="D119" i="6" s="1"/>
  <c r="D118" i="6" s="1"/>
  <c r="C12" i="14"/>
  <c r="C26" i="7"/>
  <c r="C5" i="9"/>
  <c r="C25" i="14" l="1"/>
  <c r="D25" i="14"/>
  <c r="F23" i="10"/>
  <c r="D5" i="12"/>
  <c r="D27" i="12" s="1"/>
  <c r="E25" i="14"/>
  <c r="D28" i="11"/>
  <c r="C5" i="12"/>
  <c r="C27" i="12" s="1"/>
  <c r="E5" i="10"/>
  <c r="G5" i="10" s="1"/>
  <c r="D23" i="10"/>
  <c r="D6" i="6"/>
  <c r="D5" i="6" s="1"/>
  <c r="E5" i="12"/>
  <c r="E27" i="12" s="1"/>
  <c r="F14" i="8"/>
  <c r="D21" i="7"/>
  <c r="D22" i="7" s="1"/>
  <c r="C21" i="7"/>
  <c r="C22" i="7" s="1"/>
  <c r="C6" i="6"/>
  <c r="C5" i="6" s="1"/>
  <c r="E21" i="7"/>
  <c r="E22" i="7" s="1"/>
  <c r="D13" i="8"/>
  <c r="C13" i="8"/>
  <c r="C12" i="8" s="1"/>
  <c r="E13" i="8"/>
  <c r="E12" i="8" s="1"/>
  <c r="E6" i="6"/>
  <c r="E5" i="6" s="1"/>
  <c r="F10" i="8"/>
  <c r="E24" i="8"/>
  <c r="D8" i="8"/>
  <c r="D24" i="8" s="1"/>
  <c r="F24" i="8" s="1"/>
  <c r="E10" i="11"/>
  <c r="E28" i="11" s="1"/>
  <c r="C6" i="10"/>
  <c r="C27" i="7"/>
  <c r="C22" i="8" s="1"/>
  <c r="D27" i="7"/>
  <c r="D22" i="8" s="1"/>
  <c r="C28" i="11"/>
  <c r="E27" i="7"/>
  <c r="E22" i="8" s="1"/>
  <c r="E9" i="10"/>
  <c r="G9" i="10" s="1"/>
  <c r="F22" i="8" l="1"/>
  <c r="E26" i="8"/>
  <c r="F13" i="8"/>
  <c r="E25" i="8"/>
  <c r="D12" i="8"/>
  <c r="D25" i="8" s="1"/>
  <c r="C25" i="8"/>
  <c r="F8" i="8"/>
  <c r="C23" i="10"/>
  <c r="E6" i="10"/>
  <c r="D28" i="7"/>
  <c r="C28" i="7"/>
  <c r="E28" i="7"/>
  <c r="F12" i="8" l="1"/>
  <c r="F25" i="8"/>
  <c r="E29" i="7"/>
  <c r="E33" i="7"/>
  <c r="C29" i="7"/>
  <c r="C33" i="7"/>
  <c r="G6" i="10"/>
  <c r="G23" i="10" s="1"/>
  <c r="E23" i="10"/>
</calcChain>
</file>

<file path=xl/sharedStrings.xml><?xml version="1.0" encoding="utf-8"?>
<sst xmlns="http://schemas.openxmlformats.org/spreadsheetml/2006/main" count="2673" uniqueCount="978">
  <si>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</si>
  <si>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t>MATAZU LOCAL GOVERNMENT COUNCIL – 2026 PROPOSED BUDGET SUMMARY</t>
  </si>
  <si>
    <t xml:space="preserve">Item </t>
  </si>
  <si>
    <t>2025 Revised
Budget
N</t>
  </si>
  <si>
    <t>2025 Budget
Performance
N</t>
  </si>
  <si>
    <t>2026 Proposed
Budget
N</t>
  </si>
  <si>
    <t>%</t>
  </si>
  <si>
    <t>A</t>
  </si>
  <si>
    <t>Opening Balance</t>
  </si>
  <si>
    <t>B</t>
  </si>
  <si>
    <t>Recurrent Revenue</t>
  </si>
  <si>
    <r>
      <rPr>
        <b/>
        <sz val="12"/>
        <color theme="1"/>
        <rFont val="Tahoma"/>
        <family val="2"/>
      </rPr>
      <t>1100</t>
    </r>
    <r>
      <rPr>
        <sz val="12"/>
        <color theme="1"/>
        <rFont val="Tahoma"/>
        <family val="2"/>
      </rPr>
      <t xml:space="preserve"> -LOCAL GOVERNMENT SHARE OF FAAC</t>
    </r>
  </si>
  <si>
    <r>
      <rPr>
        <b/>
        <sz val="12"/>
        <color theme="1"/>
        <rFont val="Tahoma"/>
        <family val="2"/>
      </rPr>
      <t>1200</t>
    </r>
    <r>
      <rPr>
        <sz val="12"/>
        <color theme="1"/>
        <rFont val="Tahoma"/>
        <family val="2"/>
      </rPr>
      <t>-INDEPENDENT REVENUE</t>
    </r>
  </si>
  <si>
    <t>D</t>
  </si>
  <si>
    <t>Recurrent Expenditure</t>
  </si>
  <si>
    <r>
      <rPr>
        <b/>
        <sz val="12"/>
        <color theme="1"/>
        <rFont val="Tahoma"/>
        <family val="2"/>
      </rPr>
      <t>2100</t>
    </r>
    <r>
      <rPr>
        <sz val="12"/>
        <color theme="1"/>
        <rFont val="Tahoma"/>
        <family val="2"/>
      </rPr>
      <t xml:space="preserve"> - PERSONNEL COST</t>
    </r>
  </si>
  <si>
    <r>
      <rPr>
        <b/>
        <sz val="12"/>
        <color theme="1"/>
        <rFont val="Tahoma"/>
        <family val="2"/>
      </rPr>
      <t>2200</t>
    </r>
    <r>
      <rPr>
        <sz val="12"/>
        <color theme="1"/>
        <rFont val="Tahoma"/>
        <family val="2"/>
      </rPr>
      <t xml:space="preserve"> - OTHER RECURRENT COST</t>
    </r>
  </si>
  <si>
    <t>Transfer to Capital Account</t>
  </si>
  <si>
    <t>C</t>
  </si>
  <si>
    <t>Capital Receipts</t>
  </si>
  <si>
    <r>
      <rPr>
        <b/>
        <sz val="12"/>
        <color theme="1"/>
        <rFont val="Tahoma"/>
        <family val="2"/>
      </rPr>
      <t>1300</t>
    </r>
    <r>
      <rPr>
        <sz val="12"/>
        <color theme="1"/>
        <rFont val="Tahoma"/>
        <family val="2"/>
      </rPr>
      <t xml:space="preserve"> - AID AND GRANTS</t>
    </r>
  </si>
  <si>
    <r>
      <rPr>
        <b/>
        <sz val="12"/>
        <color theme="1"/>
        <rFont val="Tahoma"/>
        <family val="2"/>
      </rPr>
      <t>1400</t>
    </r>
    <r>
      <rPr>
        <sz val="12"/>
        <color theme="1"/>
        <rFont val="Tahoma"/>
        <family val="2"/>
      </rPr>
      <t>- OTHER CAPITAL RECEIPTS</t>
    </r>
  </si>
  <si>
    <t>E</t>
  </si>
  <si>
    <t>3200 - ASSETS (CAPITAL EXPENDITURE)</t>
  </si>
  <si>
    <t>F</t>
  </si>
  <si>
    <t xml:space="preserve">Total Revenue </t>
  </si>
  <si>
    <t>G</t>
  </si>
  <si>
    <t>Total Expenditure</t>
  </si>
  <si>
    <t>Budget Surplus /(Deficit) =A+B+C-D-E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</si>
  <si>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</si>
  <si>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t>MATAZU LOCAL GOVERNMENT COUNCIL – 2026 CONSOLIDATED MASTER BUDGET SUMMARY</t>
  </si>
  <si>
    <t>S/N</t>
  </si>
  <si>
    <t>DETAILS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</si>
  <si>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</si>
  <si>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</si>
  <si>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</si>
  <si>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</si>
  <si>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</si>
  <si>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</si>
  <si>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</si>
  <si>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</si>
  <si>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</si>
  <si>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</si>
  <si>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</si>
  <si>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</si>
  <si>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</si>
  <si>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</si>
  <si>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</si>
  <si>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</si>
  <si>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</si>
  <si>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</si>
  <si>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</si>
  <si>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</si>
  <si>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</si>
  <si>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</si>
  <si>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</si>
  <si>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</si>
  <si>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</si>
  <si>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</si>
  <si>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</si>
  <si>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</si>
  <si>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</si>
  <si>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t>MATAZU LOCAL GOVERNMENT COUNCIL – 2026 BUDGET - SUMMARY OF REVENUE</t>
  </si>
  <si>
    <t>Code</t>
  </si>
  <si>
    <t>Economic</t>
  </si>
  <si>
    <r>
      <rPr>
        <b/>
        <sz val="11"/>
        <color rgb="FF000000"/>
        <rFont val="Tahoma"/>
        <family val="2"/>
      </rPr>
      <t>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</si>
  <si>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GOVERNMENT SHARE OF FAAC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</si>
  <si>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</si>
  <si>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</si>
  <si>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rPr>
        <sz val="11"/>
        <color rgb="FF000000"/>
        <rFont val="Tahoma"/>
        <family val="2"/>
      </rPr>
      <t xml:space="preserve">STATUTORY ALLOCATION: </t>
    </r>
    <r>
      <rPr>
        <b/>
        <sz val="11"/>
        <color rgb="FF000000"/>
        <rFont val="Tahoma"/>
        <family val="2"/>
      </rPr>
      <t>STATE IGR</t>
    </r>
  </si>
  <si>
    <r>
      <rPr>
        <b/>
        <sz val="11"/>
        <color rgb="FF000000"/>
        <rFont val="Tahoma"/>
        <family val="2"/>
      </rP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</si>
  <si>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</si>
  <si>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rPr>
        <b/>
        <sz val="11"/>
        <color rgb="FF000000"/>
        <rFont val="Tahoma"/>
        <family val="2"/>
      </rP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</si>
  <si>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</si>
  <si>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</si>
  <si>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rPr>
        <b/>
        <sz val="11"/>
        <color rgb="FF000000"/>
        <rFont val="Tahoma"/>
        <family val="2"/>
      </rPr>
      <t>INDEPENDENT 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</si>
  <si>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TAX 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</si>
  <si>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</si>
  <si>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</si>
  <si>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</si>
  <si>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</si>
  <si>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</si>
  <si>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rPr>
        <b/>
        <sz val="11"/>
        <color rgb="FF000000"/>
        <rFont val="Tahoma"/>
        <family val="2"/>
      </rPr>
      <t>NON-TAX REVENUE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</si>
  <si>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LICENCES – GENERAL</t>
    </r>
    <r>
      <rPr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</si>
  <si>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</si>
  <si>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</si>
  <si>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BAKE HOUSE LICENCE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</si>
  <si>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</si>
  <si>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CART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</si>
  <si>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DANE GUN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</si>
  <si>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</si>
  <si>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</si>
  <si>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PET (DOG)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</si>
  <si>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FISHING PERMITS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</si>
  <si>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HAWKER'S PERMITS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</si>
  <si>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HUNTING PERMITS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</si>
  <si>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</si>
  <si>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</si>
  <si>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rPr>
        <sz val="11"/>
        <color rgb="FF000000"/>
        <rFont val="Tahoma"/>
        <family val="2"/>
      </rP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</si>
  <si>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</si>
  <si>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</si>
  <si>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</si>
  <si>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rPr>
        <sz val="11"/>
        <color rgb="FF000000"/>
        <rFont val="Tahoma"/>
        <family val="2"/>
      </rP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</si>
  <si>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</si>
  <si>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</si>
  <si>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</si>
  <si>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TRADE PERMIT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</si>
  <si>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</si>
  <si>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</si>
  <si>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</si>
  <si>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</si>
  <si>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rPr>
        <sz val="11"/>
        <color rgb="FF000000"/>
        <rFont val="Tahoma"/>
        <family val="2"/>
      </rPr>
      <t>RENEWAL OF LICENCES</t>
    </r>
    <r>
      <rPr>
        <b/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</si>
  <si>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</si>
  <si>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</si>
  <si>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</si>
  <si>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</si>
  <si>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</si>
  <si>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</si>
  <si>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</si>
  <si>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</si>
  <si>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</si>
  <si>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</si>
  <si>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</si>
  <si>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</si>
  <si>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</si>
  <si>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</si>
  <si>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</si>
  <si>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</si>
  <si>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</si>
  <si>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</si>
  <si>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</si>
  <si>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</si>
  <si>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</si>
  <si>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</si>
  <si>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</si>
  <si>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</si>
  <si>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</si>
  <si>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</si>
  <si>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rPr>
        <b/>
        <sz val="11"/>
        <color rgb="FF000000"/>
        <rFont val="Tahoma"/>
        <family val="2"/>
      </rP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</si>
  <si>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</si>
  <si>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rPr>
        <b/>
        <sz val="11"/>
        <color rgb="FF000000"/>
        <rFont val="Tahoma"/>
        <family val="2"/>
      </rP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</si>
  <si>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</si>
  <si>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</si>
  <si>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</si>
  <si>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</si>
  <si>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</si>
  <si>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</si>
  <si>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</si>
  <si>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</si>
  <si>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</si>
  <si>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</si>
  <si>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</si>
  <si>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</si>
  <si>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</si>
  <si>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</si>
  <si>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rPr>
        <b/>
        <sz val="11"/>
        <color rgb="FF000000"/>
        <rFont val="Tahoma"/>
        <family val="2"/>
      </rP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</si>
  <si>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</si>
  <si>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</si>
  <si>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</si>
  <si>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</si>
  <si>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</si>
  <si>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</si>
  <si>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</si>
  <si>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</si>
  <si>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</si>
  <si>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rPr>
        <b/>
        <sz val="11"/>
        <color rgb="FF000000"/>
        <rFont val="Tahoma"/>
        <family val="2"/>
      </rP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</si>
  <si>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</si>
  <si>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</si>
  <si>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</si>
  <si>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rPr>
        <b/>
        <sz val="11"/>
        <color rgb="FF000000"/>
        <rFont val="Tahoma"/>
        <family val="2"/>
      </rP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</si>
  <si>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</si>
  <si>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rPr>
        <b/>
        <sz val="11"/>
        <color rgb="FF000000"/>
        <rFont val="Tahoma"/>
        <family val="2"/>
      </rP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</si>
  <si>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</si>
  <si>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rPr>
        <b/>
        <sz val="11"/>
        <color rgb="FF000000"/>
        <rFont val="Tahoma"/>
        <family val="2"/>
      </rP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</si>
  <si>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</si>
  <si>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</si>
  <si>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rPr>
        <b/>
        <sz val="11"/>
        <color rgb="FF000000"/>
        <rFont val="Tahoma"/>
        <family val="2"/>
      </rP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</si>
  <si>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</si>
  <si>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rPr>
        <b/>
        <sz val="11"/>
        <color rgb="FF000000"/>
        <rFont val="Tahoma"/>
        <family val="2"/>
      </rPr>
      <t>AID AND GRANTS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</si>
  <si>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AID</t>
    </r>
    <r>
      <rPr>
        <sz val="11"/>
        <color rgb="FF000000"/>
        <rFont val="Tahoma"/>
        <family val="2"/>
      </rPr>
      <t xml:space="preserve"> </t>
    </r>
  </si>
  <si>
    <r>
      <rPr>
        <b/>
        <sz val="11"/>
        <color rgb="FF000000"/>
        <rFont val="Tahoma"/>
        <family val="2"/>
      </rP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</si>
  <si>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</si>
  <si>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</si>
  <si>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rPr>
        <b/>
        <sz val="11"/>
        <color rgb="FF000000"/>
        <rFont val="Tahoma"/>
        <family val="2"/>
      </rP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</si>
  <si>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</si>
  <si>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t>GRANTS</t>
  </si>
  <si>
    <r>
      <rPr>
        <b/>
        <sz val="11"/>
        <color rgb="FF000000"/>
        <rFont val="Tahoma"/>
        <family val="2"/>
      </rP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</si>
  <si>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</si>
  <si>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t>LOANS AND BORROWINGS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</si>
  <si>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</si>
  <si>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t>MATAZU LOCAL GOVERNMENT COUNCIL – 2026 BUDGET - SUMMARY OF EXPENDITURE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</si>
  <si>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</si>
  <si>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</si>
  <si>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</si>
  <si>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</si>
  <si>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</si>
  <si>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</si>
  <si>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</si>
  <si>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</si>
  <si>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</si>
  <si>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</si>
  <si>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</si>
  <si>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</si>
  <si>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</si>
  <si>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</si>
  <si>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</si>
  <si>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</si>
  <si>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BENEFITS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</si>
  <si>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</si>
  <si>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</si>
  <si>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</si>
  <si>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</si>
  <si>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</si>
  <si>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</si>
  <si>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</si>
  <si>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</si>
  <si>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</si>
  <si>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</si>
  <si>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</si>
  <si>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</si>
  <si>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</si>
  <si>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</si>
  <si>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</si>
  <si>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</si>
  <si>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</si>
  <si>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</si>
  <si>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</si>
  <si>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</si>
  <si>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</si>
  <si>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</si>
  <si>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</si>
  <si>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</si>
  <si>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</si>
  <si>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</si>
  <si>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</si>
  <si>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</si>
  <si>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</si>
  <si>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</si>
  <si>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</si>
  <si>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</si>
  <si>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</si>
  <si>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</si>
  <si>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</si>
  <si>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</si>
  <si>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</si>
  <si>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</si>
  <si>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</si>
  <si>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</si>
  <si>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</si>
  <si>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</si>
  <si>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</si>
  <si>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</si>
  <si>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</si>
  <si>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</si>
  <si>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</si>
  <si>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</si>
  <si>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</si>
  <si>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</si>
  <si>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</si>
  <si>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</si>
  <si>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</si>
  <si>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</si>
  <si>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</si>
  <si>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</si>
  <si>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</si>
  <si>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</si>
  <si>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</si>
  <si>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</si>
  <si>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</si>
  <si>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</si>
  <si>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</si>
  <si>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</si>
  <si>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</si>
  <si>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</si>
  <si>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</si>
  <si>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</si>
  <si>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</si>
  <si>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</si>
  <si>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</si>
  <si>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</si>
  <si>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</si>
  <si>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</si>
  <si>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</si>
  <si>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MEDICAL EXPENSES-INTERNATIONAL</t>
  </si>
  <si>
    <t>RECURRENT ADJUSTMENT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</si>
  <si>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</si>
  <si>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</si>
  <si>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</si>
  <si>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</si>
  <si>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</si>
  <si>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SUBSIDIES GENERAL</t>
  </si>
  <si>
    <t>SUBSIDY TO PUBLIC/PUBLIC INSTITUTION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</si>
  <si>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</si>
  <si>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</si>
  <si>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</si>
  <si>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</si>
  <si>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</si>
  <si>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</si>
  <si>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</si>
  <si>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</si>
  <si>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</si>
  <si>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</si>
  <si>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</si>
  <si>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</si>
  <si>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</si>
  <si>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</si>
  <si>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</si>
  <si>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</si>
  <si>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</si>
  <si>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</si>
  <si>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</si>
  <si>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</si>
  <si>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</si>
  <si>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</si>
  <si>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</si>
  <si>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</si>
  <si>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</si>
  <si>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</si>
  <si>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</si>
  <si>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</si>
  <si>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</si>
  <si>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</si>
  <si>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</si>
  <si>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</si>
  <si>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</si>
  <si>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</si>
  <si>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</si>
  <si>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</si>
  <si>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</si>
  <si>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</si>
  <si>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</si>
  <si>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</si>
  <si>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</si>
  <si>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</si>
  <si>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</si>
  <si>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</si>
  <si>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</si>
  <si>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</si>
  <si>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</si>
  <si>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</si>
  <si>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</si>
  <si>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</si>
  <si>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</si>
  <si>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</si>
  <si>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</si>
  <si>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</si>
  <si>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</si>
  <si>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</si>
  <si>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</si>
  <si>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</si>
  <si>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</si>
  <si>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</si>
  <si>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ASSET UNDER CONSTRUCTION</t>
  </si>
  <si>
    <t>ß</t>
  </si>
  <si>
    <t>MATAZU LOCAL GOVERNMENT COUNCIL – 2026 BUDGET - SUMMARY OF EXPENDITURE BY SECTOR</t>
  </si>
  <si>
    <t xml:space="preserve">Code </t>
  </si>
  <si>
    <t xml:space="preserve">Sector </t>
  </si>
  <si>
    <t>Personnel cost
N</t>
  </si>
  <si>
    <t>Overhead cost
N</t>
  </si>
  <si>
    <t>Total
Recurrent
N</t>
  </si>
  <si>
    <t>Capital
Expenditure
N</t>
  </si>
  <si>
    <t>Total
Expenditure
N</t>
  </si>
  <si>
    <t>01000000000</t>
  </si>
  <si>
    <t xml:space="preserve">Administrative sector </t>
  </si>
  <si>
    <t>02000000000</t>
  </si>
  <si>
    <t xml:space="preserve">Economic sector </t>
  </si>
  <si>
    <t>03000000000</t>
  </si>
  <si>
    <t xml:space="preserve">Law and Justice </t>
  </si>
  <si>
    <t>04000000000</t>
  </si>
  <si>
    <t xml:space="preserve">Regional Sector </t>
  </si>
  <si>
    <t>05000000000</t>
  </si>
  <si>
    <t xml:space="preserve">Social Sector </t>
  </si>
  <si>
    <t xml:space="preserve">TOTAL 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</si>
  <si>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</si>
  <si>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MATAZU LOCAL GOVERNMENT COUNCIL – 2026 PROPOSED BUDGET - SUMMARY OF RECURRENT EXPENDITURE BY DEPARTMENT</t>
  </si>
  <si>
    <t>Department</t>
  </si>
  <si>
    <t>011100100100</t>
  </si>
  <si>
    <t xml:space="preserve">OFFICE OF THE LG CHAIRMAN </t>
  </si>
  <si>
    <t>011101300100</t>
  </si>
  <si>
    <t xml:space="preserve">OFFICE OF THE LG SECRETARY </t>
  </si>
  <si>
    <t>011200300100</t>
  </si>
  <si>
    <t xml:space="preserve">THE COUNCIL </t>
  </si>
  <si>
    <t>012500100100</t>
  </si>
  <si>
    <t xml:space="preserve">PERSONNEL MANAGEMENT DEPARTMENT </t>
  </si>
  <si>
    <t>021500100100</t>
  </si>
  <si>
    <t xml:space="preserve">AGRICULTURE AND NATURAL RESOURCES </t>
  </si>
  <si>
    <t>022000100100</t>
  </si>
  <si>
    <t xml:space="preserve">FINANCE DEPARTMENT </t>
  </si>
  <si>
    <t>023400100100</t>
  </si>
  <si>
    <t xml:space="preserve">WORKS DEPARTMENT </t>
  </si>
  <si>
    <t>051700100100</t>
  </si>
  <si>
    <t xml:space="preserve">EDUCATION AND SOCIAL SERVICES </t>
  </si>
  <si>
    <t>052100100100</t>
  </si>
  <si>
    <t xml:space="preserve">PRIMARY HEALTH CARE DEPARTMENT </t>
  </si>
  <si>
    <t>053500100100</t>
  </si>
  <si>
    <t xml:space="preserve">WATER AND SANITATION DEPARTMENT </t>
  </si>
  <si>
    <t>055100200100</t>
  </si>
  <si>
    <t xml:space="preserve">TRADITIONAL RULERS OFFICE </t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</si>
  <si>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</si>
  <si>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MATAZU LOCAL GOVERNMENT COUNCIL – 2026 BUDGET - SUMMARY OF RECURRENT EXPENDITURE</t>
  </si>
  <si>
    <t>Economic Items</t>
  </si>
  <si>
    <r>
      <rPr>
        <b/>
        <sz val="12"/>
        <color rgb="FF000000"/>
        <rFont val="Tahoma"/>
        <family val="2"/>
      </rPr>
      <t>PERSONNEL COST</t>
    </r>
    <r>
      <rPr>
        <sz val="12"/>
        <color rgb="FF000000"/>
        <rFont val="Tahoma"/>
        <family val="2"/>
      </rPr>
      <t xml:space="preserve"> </t>
    </r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</si>
  <si>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</si>
  <si>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</si>
  <si>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</si>
  <si>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</si>
  <si>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</si>
  <si>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</si>
  <si>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</si>
  <si>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</si>
  <si>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</si>
  <si>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</si>
  <si>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</si>
  <si>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</si>
  <si>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</si>
  <si>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</si>
  <si>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</si>
  <si>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</si>
  <si>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>SUBSIDIES - GENERAL</t>
  </si>
  <si>
    <t>MATAZU LOCAL GOVERNMENT COUNCIL – 2026 PROPOSED BUDGET - SUMMARY OF CAPITAL EXPENDITURE</t>
  </si>
  <si>
    <t xml:space="preserve">LAND AND BUILDINGS GENERAL </t>
  </si>
  <si>
    <t xml:space="preserve">INFRASTRUCTURE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</si>
  <si>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</si>
  <si>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</si>
  <si>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</si>
  <si>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</si>
  <si>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</si>
  <si>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</si>
  <si>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t xml:space="preserve">INTANGIBLE ASSETS </t>
  </si>
  <si>
    <r>
      <rPr>
        <b/>
        <sz val="12"/>
        <color rgb="FF000000"/>
        <rFont val="Tahoma"/>
        <family val="2"/>
      </rPr>
      <t>TOTAL</t>
    </r>
    <r>
      <rPr>
        <sz val="12"/>
        <color rgb="FF000000"/>
        <rFont val="Tahoma"/>
        <family val="2"/>
      </rPr>
      <t xml:space="preserve"> </t>
    </r>
  </si>
  <si>
    <r>
      <rPr>
        <b/>
        <sz val="12"/>
        <color theme="1"/>
        <rFont val="Tahoma"/>
        <family val="2"/>
      </rP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</si>
  <si>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t>MATAZU LOCAL GOVERNMENT COUNCIL – 2026 BUDGET - SUMMARY OF CAPITAL EXPENDITURE BY DEPARTMENT</t>
  </si>
  <si>
    <t>PERSONNEL MANAGEMENT DEPARTMENT</t>
  </si>
  <si>
    <r>
      <rPr>
        <b/>
        <sz val="12"/>
        <color theme="1"/>
        <rFont val="Tahoma"/>
        <family val="2"/>
      </rP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</si>
  <si>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t>MATAZU LOCAL GOVERNMENT COUNCIL – OFFICE OF THE CHAIRMAN PERSONNEL COST BUDGET</t>
  </si>
  <si>
    <t>ADMIN CODE: 011100100100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</si>
  <si>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</si>
  <si>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</si>
  <si>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</si>
  <si>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</si>
  <si>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</si>
  <si>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</si>
  <si>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</si>
  <si>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</si>
  <si>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</si>
  <si>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</si>
  <si>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</si>
  <si>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</si>
  <si>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</si>
  <si>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</si>
  <si>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</si>
  <si>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</si>
  <si>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r>
      <rPr>
        <b/>
        <sz val="12"/>
        <color theme="1"/>
        <rFont val="Tahoma"/>
        <family val="2"/>
      </rP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</si>
  <si>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MATAZU LOCAL GOVERNMENT COUNCIL – OFFICE OF THE CHAIRMAN OVERHEAD COST BUDGET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</si>
  <si>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</si>
  <si>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</si>
  <si>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</si>
  <si>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</si>
  <si>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</si>
  <si>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</si>
  <si>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</si>
  <si>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</si>
  <si>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</si>
  <si>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</si>
  <si>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</si>
  <si>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</si>
  <si>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</si>
  <si>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</si>
  <si>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</si>
  <si>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</si>
  <si>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</si>
  <si>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</si>
  <si>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</si>
  <si>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</si>
  <si>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</si>
  <si>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</si>
  <si>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</si>
  <si>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</si>
  <si>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</si>
  <si>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</si>
  <si>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</si>
  <si>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</si>
  <si>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</si>
  <si>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</si>
  <si>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</si>
  <si>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</si>
  <si>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</si>
  <si>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</si>
  <si>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</si>
  <si>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</si>
  <si>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</si>
  <si>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</si>
  <si>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</si>
  <si>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</si>
  <si>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</si>
  <si>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</si>
  <si>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</si>
  <si>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</si>
  <si>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</si>
  <si>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</si>
  <si>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</si>
  <si>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</si>
  <si>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</si>
  <si>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</si>
  <si>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</si>
  <si>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</si>
  <si>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</si>
  <si>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</si>
  <si>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</si>
  <si>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</si>
  <si>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</si>
  <si>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</si>
  <si>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</si>
  <si>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</si>
  <si>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</si>
  <si>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</si>
  <si>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</si>
  <si>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</si>
  <si>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</si>
  <si>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</si>
  <si>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</si>
  <si>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</si>
  <si>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</si>
  <si>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</si>
  <si>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</si>
  <si>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</si>
  <si>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</si>
  <si>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</si>
  <si>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</si>
  <si>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</si>
  <si>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</si>
  <si>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</si>
  <si>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</si>
  <si>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</si>
  <si>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</si>
  <si>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</si>
  <si>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</si>
  <si>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</si>
  <si>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</si>
  <si>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</si>
  <si>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</si>
  <si>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</si>
  <si>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</si>
  <si>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</si>
  <si>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</si>
  <si>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MATAZU LOCAL GOVERNMENT COUNCIL – OFFICE OF THE LG SECRETARY PERSONNEL COST BUDGET</t>
  </si>
  <si>
    <t>ADMIN CODE: 011101300100</t>
  </si>
  <si>
    <t>MATAZU LOCAL GOVERNMENT COUNCIL – OFFICE OF THE LG SECRETARY OVERHEAD COST BUDGET</t>
  </si>
  <si>
    <t>MATAZU LOCAL GOVERNMENT COUNCIL – THE COUNCIL PERSONNEL COST BUDGET</t>
  </si>
  <si>
    <t>ADMIN CODE: 011200300100</t>
  </si>
  <si>
    <t>MATAZU LOCAL GOVERNMENT COUNCIL – THE COUNCIL OVERHEAD COST BUDGET</t>
  </si>
  <si>
    <t>cs</t>
  </si>
  <si>
    <t>MATAZU LOCAL GOVERNMENT COUNCIL – PMD PERSONNEL COST BUDGET</t>
  </si>
  <si>
    <t>PERSONNEL MANAGEMENT DEPARTMENT - ADMIN CODE: 012500100100</t>
  </si>
  <si>
    <t>MATAZU LOCAL GOVERNMENT COUNCIL – PMD OVERHEAD COST BUDGET</t>
  </si>
  <si>
    <t>Grants To Government/Agencie contribution NPC programe</t>
  </si>
  <si>
    <r>
      <rPr>
        <b/>
        <sz val="12"/>
        <color theme="1"/>
        <rFont val="Tahoma"/>
        <family val="2"/>
      </rP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</si>
  <si>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MATAZU LOCAL GOVERNMENT COUNCIL – PMD CAPITAL EXPENDITURE</t>
  </si>
  <si>
    <t>Program
Code</t>
  </si>
  <si>
    <t>Economic
Code</t>
  </si>
  <si>
    <t>Details</t>
  </si>
  <si>
    <t>13250000000000</t>
  </si>
  <si>
    <t>Assets (Capital Expenditure)</t>
  </si>
  <si>
    <t>Land &amp; Building – General</t>
  </si>
  <si>
    <t>13250000000001</t>
  </si>
  <si>
    <t>Land And Buildings - Office</t>
  </si>
  <si>
    <t>Fancing of karadua cattle market</t>
  </si>
  <si>
    <t>Rehabiliyation fagachi house</t>
  </si>
  <si>
    <t>Rehabilitation of vip logde</t>
  </si>
  <si>
    <t>fencing of sayayacattle  market</t>
  </si>
  <si>
    <t>fencing of mazoji cattle</t>
  </si>
  <si>
    <t>Rehabiliyation fagachi house phase 2</t>
  </si>
  <si>
    <t xml:space="preserve"> Rehabilitation of V I P Phase 2</t>
  </si>
  <si>
    <t>Infrastructure – General</t>
  </si>
  <si>
    <t>13250000000002</t>
  </si>
  <si>
    <t>Roads And Drainages</t>
  </si>
  <si>
    <t>Plant &amp; Machinery – General</t>
  </si>
  <si>
    <t>13250000000003</t>
  </si>
  <si>
    <t>Earthmoving Equipment – Tractors</t>
  </si>
  <si>
    <t>Fixed Assets – General</t>
  </si>
  <si>
    <t>13250000000004</t>
  </si>
  <si>
    <t xml:space="preserve"> purchase of Vehicles to local govt council</t>
  </si>
  <si>
    <t>13250000000005</t>
  </si>
  <si>
    <t>purchase of mass transit vehicle</t>
  </si>
  <si>
    <t>13250000000006</t>
  </si>
  <si>
    <t>Motor Cycles</t>
  </si>
  <si>
    <t>13250000000007</t>
  </si>
  <si>
    <t xml:space="preserve">Bicycles </t>
  </si>
  <si>
    <t>Office Equipment – General</t>
  </si>
  <si>
    <t>13250000000008</t>
  </si>
  <si>
    <t>Computers</t>
  </si>
  <si>
    <t>Furniture &amp; Fittings – General</t>
  </si>
  <si>
    <t>13250000000009</t>
  </si>
  <si>
    <t>/Purchase Of Furnitures to local govt officeses</t>
  </si>
  <si>
    <t>13250000000010</t>
  </si>
  <si>
    <t>secon purchase of furnitures</t>
  </si>
  <si>
    <t>Other Specialised Assets-Gen</t>
  </si>
  <si>
    <t>13250000000011</t>
  </si>
  <si>
    <t>Biological Assets/Livestock</t>
  </si>
  <si>
    <t>13250000000012</t>
  </si>
  <si>
    <t>Laboratory/Medical Equipment</t>
  </si>
  <si>
    <t>13250000000013</t>
  </si>
  <si>
    <t>Agricultural Equipment</t>
  </si>
  <si>
    <t>13250000000014</t>
  </si>
  <si>
    <t>Educational Materials/Equipment</t>
  </si>
  <si>
    <t>Investment - Land &amp; Building - Gen</t>
  </si>
  <si>
    <t>13250000000015</t>
  </si>
  <si>
    <t>Land &amp; Buildings – Administrative</t>
  </si>
  <si>
    <t>Renovation of LG sectariate</t>
  </si>
  <si>
    <t>13250000000016</t>
  </si>
  <si>
    <t>phase 11 renovation of L G sectariate</t>
  </si>
  <si>
    <t>13250000000017</t>
  </si>
  <si>
    <t>Other Investment Property</t>
  </si>
  <si>
    <t>Intangible Assets</t>
  </si>
  <si>
    <t>13250000000018</t>
  </si>
  <si>
    <t>Goodwill (Acquired)</t>
  </si>
  <si>
    <t>13250000000019</t>
  </si>
  <si>
    <t>Research &amp; Development</t>
  </si>
  <si>
    <t>13250000000020</t>
  </si>
  <si>
    <t>Trade fair and Exhibitions</t>
  </si>
  <si>
    <t>Asset Under Construction</t>
  </si>
  <si>
    <t>13250000000021</t>
  </si>
  <si>
    <t>MATAZU LOCAL GOVERNMENT COUNCIL – AGRIC PERSONNEL COST BUDGET</t>
  </si>
  <si>
    <t>AGRICULTURE AND NATURAL RESOURCES DEPARTMENT - ADMIN CODE: 021500100100</t>
  </si>
  <si>
    <t>MATAZU LOCAL GOVERNMENT COUNCIL – AGRIC OVERHEAD COST BUDGET</t>
  </si>
  <si>
    <t>Maintenance Of Office furnitures</t>
  </si>
  <si>
    <t>public enlightment</t>
  </si>
  <si>
    <t>Agricultural Trade Fair show</t>
  </si>
  <si>
    <t>Grants To Communities/Ngos/Agric cop</t>
  </si>
  <si>
    <t>MATAZU LOCAL GOVERNMENT COUNCIL – AGRIC CAPITAL EXPENDITURE</t>
  </si>
  <si>
    <t>01150000000000</t>
  </si>
  <si>
    <t>1150000000001</t>
  </si>
  <si>
    <t>1150000000002</t>
  </si>
  <si>
    <t>rehabilitation Of Channels At Raddawa,on irrigation</t>
  </si>
  <si>
    <t xml:space="preserve">purchase of water pump  </t>
  </si>
  <si>
    <t>renovation of slaughter at karadua market</t>
  </si>
  <si>
    <t>purchase of improve seed</t>
  </si>
  <si>
    <t>purchase of grains</t>
  </si>
  <si>
    <t>purchase of fertilizers</t>
  </si>
  <si>
    <t>Drilling of tube walls on irrigation activities</t>
  </si>
  <si>
    <t>purchase of insecticide</t>
  </si>
  <si>
    <t xml:space="preserve"> animal vaccines and vaccination </t>
  </si>
  <si>
    <t>1150000000003</t>
  </si>
  <si>
    <t>1150000000004</t>
  </si>
  <si>
    <t>Motor Vehicles</t>
  </si>
  <si>
    <t>1150000000005</t>
  </si>
  <si>
    <t>Tricycles</t>
  </si>
  <si>
    <t>1150000000006</t>
  </si>
  <si>
    <t>1150000000007</t>
  </si>
  <si>
    <t>1150000000008</t>
  </si>
  <si>
    <t>1150000000009</t>
  </si>
  <si>
    <t>Chairs</t>
  </si>
  <si>
    <t>1150000000010</t>
  </si>
  <si>
    <t>Tables</t>
  </si>
  <si>
    <t>1150000000011</t>
  </si>
  <si>
    <t>1150000000012</t>
  </si>
  <si>
    <t>1150000000013</t>
  </si>
  <si>
    <t>1150000000014</t>
  </si>
  <si>
    <t>1150000000015</t>
  </si>
  <si>
    <t>1150000000016</t>
  </si>
  <si>
    <t>Land &amp; Buildings – Residential</t>
  </si>
  <si>
    <t>1150000000017</t>
  </si>
  <si>
    <t>1150000000018</t>
  </si>
  <si>
    <t>1150000000019</t>
  </si>
  <si>
    <t>1150000000020</t>
  </si>
  <si>
    <t>1150000000021</t>
  </si>
  <si>
    <t>MATAZU LOCAL GOVERNMENT COUNCIL – FINANCE PERSONNEL COST BUDGET</t>
  </si>
  <si>
    <t>FINANCE DEPARTMENT - ADMIN CODE: 022000100100</t>
  </si>
  <si>
    <t>Pension: Employer Contribution LGC</t>
  </si>
  <si>
    <t>Pension: Employer Contribution LEA</t>
  </si>
  <si>
    <t>Pension: Accrued Rights LGC</t>
  </si>
  <si>
    <t>Pension: Accrued Rights LEA</t>
  </si>
  <si>
    <t>KATCHIMA LGC Contribution</t>
  </si>
  <si>
    <t>KATCHIMA LGEA</t>
  </si>
  <si>
    <t>MATAZU LOCAL GOVERNMENT COUNCIL – FINANCE OVERHEAD COST BUDGET</t>
  </si>
  <si>
    <t>Recurrent Adjustment</t>
  </si>
  <si>
    <t>KATSINA STATE MINISTRY FOR LOCAL GOVERNMENT AND CHIEFTANCY AFFAIRS</t>
  </si>
  <si>
    <t>MATAZU LOCAL GOVERNMENT COUNCIL  –  GRANTS AND CONTRIBUTIONS TO GOVERNMENT AGENCIES  -  22040105</t>
  </si>
  <si>
    <t>Serial No</t>
  </si>
  <si>
    <t>01</t>
  </si>
  <si>
    <t>Emirate Council</t>
  </si>
  <si>
    <t>02</t>
  </si>
  <si>
    <t>LEA</t>
  </si>
  <si>
    <t>03</t>
  </si>
  <si>
    <t>Katsina StateTelevision Authority</t>
  </si>
  <si>
    <t>04</t>
  </si>
  <si>
    <t>Katsina State Radio</t>
  </si>
  <si>
    <t>05</t>
  </si>
  <si>
    <t>Office of the Auditor General</t>
  </si>
  <si>
    <t>06</t>
  </si>
  <si>
    <t>Local Govt Service Commission</t>
  </si>
  <si>
    <t>07</t>
  </si>
  <si>
    <t>Security Contribution</t>
  </si>
  <si>
    <t>08</t>
  </si>
  <si>
    <t>Islamic &amp; Arabic Education Bureau</t>
  </si>
  <si>
    <t>09</t>
  </si>
  <si>
    <t>MBASE-WAEC/NECO</t>
  </si>
  <si>
    <t>10</t>
  </si>
  <si>
    <t>KYCV-School Feeding</t>
  </si>
  <si>
    <t>11</t>
  </si>
  <si>
    <t>KSTSB-Local Scholarship</t>
  </si>
  <si>
    <t>12</t>
  </si>
  <si>
    <t>SPHCA-Training Fund</t>
  </si>
  <si>
    <t>13</t>
  </si>
  <si>
    <t>MFLGA-Administrative Expenses</t>
  </si>
  <si>
    <t>14</t>
  </si>
  <si>
    <t>Katsina State Water Board</t>
  </si>
  <si>
    <t>15</t>
  </si>
  <si>
    <t>Companion FM Radio Katsina</t>
  </si>
  <si>
    <t>16</t>
  </si>
  <si>
    <t>TBL Control Unit</t>
  </si>
  <si>
    <t>17</t>
  </si>
  <si>
    <t>Othman Fodio Institute Katsina</t>
  </si>
  <si>
    <t>18</t>
  </si>
  <si>
    <t>Madaraatu Luwa'ul Islam</t>
  </si>
  <si>
    <t>19</t>
  </si>
  <si>
    <t>KTCHMA Contribution LGC</t>
  </si>
  <si>
    <t>20</t>
  </si>
  <si>
    <t>KTCHMA Contribution LEA</t>
  </si>
  <si>
    <t>21</t>
  </si>
  <si>
    <t>RUWASSA</t>
  </si>
  <si>
    <t>MATAZU LOCAL GOVERNMENT COUNCIL – FINANCE CAPITAL EXPENDITURE</t>
  </si>
  <si>
    <t>13200000000000</t>
  </si>
  <si>
    <t>13200000000001</t>
  </si>
  <si>
    <t>Building of Chairman office</t>
  </si>
  <si>
    <t>13200000000002</t>
  </si>
  <si>
    <t>13200000000003</t>
  </si>
  <si>
    <t>Capital Augmentation</t>
  </si>
  <si>
    <t>13200000000004</t>
  </si>
  <si>
    <t>Joint/ Common Capital Project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</si>
  <si>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</si>
  <si>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</si>
  <si>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</si>
  <si>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</si>
  <si>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</si>
  <si>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</si>
  <si>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</si>
  <si>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</si>
  <si>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</si>
  <si>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</si>
  <si>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</si>
  <si>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</si>
  <si>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</si>
  <si>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</si>
  <si>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</si>
  <si>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</si>
  <si>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</si>
  <si>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</si>
  <si>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</si>
  <si>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MATAZU LOCAL GOVERNMENT COUNCIL   –   JOINT / COMMON CAPITAL PROJECTS  -  32010221</t>
  </si>
  <si>
    <t>KASEDA: KASEDA MSME CORIDOR MAPPING EMPOWEMENT PROGRAMME SUPPORT</t>
  </si>
  <si>
    <t>KASEDA: GRADUATE ENTERPRENURSHIP FUND(GKEF)</t>
  </si>
  <si>
    <t>CDP: 34 LGAS CONTRIBUTION FOR CDP PROGRAMME</t>
  </si>
  <si>
    <t>MIN. FOR RELIGIOUS AFFAIRS: FEEDING PROGRAMME COUNTER PART FUNDING FROM LGAS</t>
  </si>
  <si>
    <t>HISBAH BOARD: PURCHASE &amp; DISTRIBUTION OF ONE CUP/FULL MEASURES HISBAH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</si>
  <si>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</si>
  <si>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</si>
  <si>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</si>
  <si>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</si>
  <si>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</si>
  <si>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</si>
  <si>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</si>
  <si>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</si>
  <si>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</si>
  <si>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</si>
  <si>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</si>
  <si>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</si>
  <si>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</si>
  <si>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</si>
  <si>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MATAZU LOCAL GOVERNMENT COUNCIL – WORKS PERSONNEL COST BUDGET</t>
  </si>
  <si>
    <t>WORKS DEPARTMENT - ADMIN CODE: 023400100100</t>
  </si>
  <si>
    <t>MATAZU LOCAL GOVERNMENT COUNCIL – WORKS OVERHEAD COST BUDGET</t>
  </si>
  <si>
    <t>MATAZU LOCAL GOVERNMENT COUNCIL – WORKS CAPITAL EXPENDITURE</t>
  </si>
  <si>
    <t>\</t>
  </si>
  <si>
    <t>17340000000000</t>
  </si>
  <si>
    <t>17340000000001</t>
  </si>
  <si>
    <t>Land Invesment General</t>
  </si>
  <si>
    <t>Construction of drainage at Amadu barmo to sarkin magina house mtz b</t>
  </si>
  <si>
    <t xml:space="preserve">Construction of drainage at karmatako bakin titi sayaya ward </t>
  </si>
  <si>
    <t>Construction of drainage at papu primary</t>
  </si>
  <si>
    <t>Constrution of small feeder road from papu to yalwa to ginchawa</t>
  </si>
  <si>
    <t>Construction of half bridge at gado gado in mazoji b near to hospital</t>
  </si>
  <si>
    <t xml:space="preserve">Construction of access road to government day secondary school </t>
  </si>
  <si>
    <t>Construction of drainage from sabon layi to GDSS mazoji b</t>
  </si>
  <si>
    <t>Rehabilitation of culve runka behind old village head  mazoji b ward</t>
  </si>
  <si>
    <t>Construction of feeder road  from mazoji to u/gabas at mazoji b ward</t>
  </si>
  <si>
    <t>Construction of drainage at danbanga village</t>
  </si>
  <si>
    <t>second phase of construction of drainage at faras village dissi ward</t>
  </si>
  <si>
    <t>construction of drainage and culvate at g/bello kogari ward</t>
  </si>
  <si>
    <t>construction of drainage at dissi jataka polling unit dissi ward</t>
  </si>
  <si>
    <t>construction of drainage at gidan Alhaji lawal dissi ward</t>
  </si>
  <si>
    <t>construction of drainage at u/maiyaji santar gama karaduwa ward</t>
  </si>
  <si>
    <t>construction of low-level drift behind kasawa, karadua village krd ward</t>
  </si>
  <si>
    <t>construction of drainage at kuka waina karadua ward</t>
  </si>
  <si>
    <t>rehabilitation of feeder road from gwarjo to nawala village gwarjo ward</t>
  </si>
  <si>
    <t>rehabilitation of feeder road from G/mazugi i to nawala village r/idi w</t>
  </si>
  <si>
    <t>construction of drainage at sabon garin doggu r/idi ward</t>
  </si>
  <si>
    <t>rehabilitation of feeder road from R/idi to masawa</t>
  </si>
  <si>
    <t xml:space="preserve">Construction of drainage at </t>
  </si>
  <si>
    <t>construction of drainage at gyazawa village r/idi</t>
  </si>
  <si>
    <t>constrution of low-lvel drift at kawari road sayaya ward</t>
  </si>
  <si>
    <t>rehabilitation of feeder road from sayaya to raddawa</t>
  </si>
  <si>
    <t>supply of electricity at jataka damachi along musawa road mtz A</t>
  </si>
  <si>
    <t>provision of street lights at matazu metropolitant</t>
  </si>
  <si>
    <t>supply of electricity at dandurumu matazu B ward</t>
  </si>
  <si>
    <t>supply of electricity at D/kawari village</t>
  </si>
  <si>
    <t>supply of solar lights at sayaya town</t>
  </si>
  <si>
    <t>supply of solar lights at gwarjo towm</t>
  </si>
  <si>
    <t>supply of Electricity at S/garin karawo Ridi ward</t>
  </si>
  <si>
    <t>Phase 11 construction of drainage at Rimi gari syy ward</t>
  </si>
  <si>
    <t>provision of solar lights at local govt secretariate</t>
  </si>
  <si>
    <t>17340000000002</t>
  </si>
  <si>
    <t>Drainage from Rabe D/Babbe House to Fagachi Iro Primary Schoolmtz</t>
  </si>
  <si>
    <t>17340000000003</t>
  </si>
  <si>
    <t>Re-Construction of Double side Drainage at Ginchawa, Papu Road</t>
  </si>
  <si>
    <t>17340000000004</t>
  </si>
  <si>
    <t>Construction of drainage at gwarjo along GDSS opposite mal.  Aminu house</t>
  </si>
  <si>
    <t>17340000000005</t>
  </si>
  <si>
    <t>construction of drainage fromAbu sunna shop to Aminu janbola house</t>
  </si>
  <si>
    <t>17340000000006</t>
  </si>
  <si>
    <t>Re-Construction of retaining wall at Main Bridge Along LEA Matazu Road mtz A</t>
  </si>
  <si>
    <t>17340000000007</t>
  </si>
  <si>
    <t xml:space="preserve"> construction of drainage from sani ustaz to mal Adamu house mtz B</t>
  </si>
  <si>
    <t>17340000000008</t>
  </si>
  <si>
    <t>Re-Construction of Drainage at Lawal Sani To Ali Shayi House MTZ B</t>
  </si>
  <si>
    <t>17340000000009</t>
  </si>
  <si>
    <t>Re-Construction of Drainage and two culvate from CSS  to model pri. kogari ward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</si>
  <si>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</si>
  <si>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</si>
  <si>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</si>
  <si>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</si>
  <si>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</si>
  <si>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</si>
  <si>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</si>
  <si>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</si>
  <si>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</si>
  <si>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</si>
  <si>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</si>
  <si>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</si>
  <si>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MATAZU LOCAL GOVERNMENT COUNCIL – ESD PERSONNEL COST BUDGET</t>
  </si>
  <si>
    <t>EDUCATION AND SOCIAL SERVICES DEPARTMENT - ADMIN CODE: 051700100100</t>
  </si>
  <si>
    <r>
      <rPr>
        <sz val="12"/>
        <color theme="1"/>
        <rFont val="Tahoma"/>
        <family val="2"/>
      </rPr>
      <t xml:space="preserve">Salary: </t>
    </r>
    <r>
      <rPr>
        <b/>
        <sz val="12"/>
        <color theme="1"/>
        <rFont val="Tahoma"/>
        <family val="2"/>
      </rPr>
      <t>ESD</t>
    </r>
  </si>
  <si>
    <r>
      <rPr>
        <sz val="12"/>
        <color theme="1"/>
        <rFont val="Tahoma"/>
        <family val="2"/>
      </rPr>
      <t xml:space="preserve">Salary: </t>
    </r>
    <r>
      <rPr>
        <b/>
        <sz val="12"/>
        <color theme="1"/>
        <rFont val="Tahoma"/>
        <family val="2"/>
      </rPr>
      <t>LEA</t>
    </r>
  </si>
  <si>
    <t>MATAZU LOCAL GOVERNMENT COUNCIL – ESD OVERHEAD COST BUDGET</t>
  </si>
  <si>
    <t>MATAZU LOCAL GOVERNMENT COUNCIL – ESD CAPITAL EXPENDITURE</t>
  </si>
  <si>
    <t>05170000000000</t>
  </si>
  <si>
    <t>05170000000001</t>
  </si>
  <si>
    <t>05170000000002</t>
  </si>
  <si>
    <t>05170000000003</t>
  </si>
  <si>
    <t>CONSTRUCTION OF MOSQUE AT LG SEC</t>
  </si>
  <si>
    <t>05170000000004</t>
  </si>
  <si>
    <r>
      <rPr>
        <sz val="12"/>
        <color theme="1"/>
        <rFont val="Tahoma"/>
        <family val="2"/>
      </rPr>
      <t>RENOVATION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MOSQUE (i) TABOBI</t>
    </r>
  </si>
  <si>
    <t>05170000000005</t>
  </si>
  <si>
    <t>(ii) LAYIN GIMBA</t>
  </si>
  <si>
    <t>05170000000006</t>
  </si>
  <si>
    <t>(iii) KASHARUWA</t>
  </si>
  <si>
    <t>05170000000007</t>
  </si>
  <si>
    <t>(iv) U/GiDE</t>
  </si>
  <si>
    <t>05170000000008</t>
  </si>
  <si>
    <t>(v) GINCHAWA</t>
  </si>
  <si>
    <t>05170000000009</t>
  </si>
  <si>
    <t>RENOVATION OF MOSQUE AT G/MAL MAJE</t>
  </si>
  <si>
    <t>05170000000010</t>
  </si>
  <si>
    <t>RENOVATION of  Islamiya at m saminu house k/gabas</t>
  </si>
  <si>
    <t>05170000000011</t>
  </si>
  <si>
    <t>renovation of mosque at G/asa</t>
  </si>
  <si>
    <t>05170000000012</t>
  </si>
  <si>
    <t>renovation of primary at zakin baure</t>
  </si>
  <si>
    <t>05170000000013</t>
  </si>
  <si>
    <t>renovation of jumaat mosque at raddawa</t>
  </si>
  <si>
    <t>05170000000014</t>
  </si>
  <si>
    <t>general renovation of darika jumaat mosque at sayaya</t>
  </si>
  <si>
    <t>05170000000015</t>
  </si>
  <si>
    <t>completion of izala islamiya school sayaya</t>
  </si>
  <si>
    <t>05170000000016</t>
  </si>
  <si>
    <t>constrution of secondary school at papu</t>
  </si>
  <si>
    <t>05170000000017</t>
  </si>
  <si>
    <t>renovation of primary school at dugul</t>
  </si>
  <si>
    <t>05170000000018</t>
  </si>
  <si>
    <t>rehabilitation of darika mosque at papu</t>
  </si>
  <si>
    <t>05170000000019</t>
  </si>
  <si>
    <t>construction of buku primary school</t>
  </si>
  <si>
    <t>05170000000020</t>
  </si>
  <si>
    <t>renovation of yartsamiya pri. school karadua</t>
  </si>
  <si>
    <t>renovation u/maiyaji mosque</t>
  </si>
  <si>
    <t>renovation of pri. at kuka waina</t>
  </si>
  <si>
    <t>completion of jumaat mosque g/gadi</t>
  </si>
  <si>
    <t>renovation of jumaat mosque at g/ima</t>
  </si>
  <si>
    <t>fencing cemetry at gwarjo town</t>
  </si>
  <si>
    <t>reconstruction of mosque at yaryara sayaya</t>
  </si>
  <si>
    <t>05170000000021</t>
  </si>
  <si>
    <t>05170000000022</t>
  </si>
  <si>
    <t>MATAZU LOCAL GOVERNMENT COUNCIL – PHC PERSONNEL COST BUDGET</t>
  </si>
  <si>
    <t>PRIMARY HEALTH CARE DEPARTMENT - ADMIN CODE: 052100100100</t>
  </si>
  <si>
    <t>MATAZU LOCAL GOVERNMENT COUNCIL – PHC OVERHEAD COST BUDGET</t>
  </si>
  <si>
    <t>MATAZU LOCAL GOVERNMENT COUNCIL – PHC CAPITAL EXPENDITURE</t>
  </si>
  <si>
    <t>04210000000000</t>
  </si>
  <si>
    <t>04210000000001</t>
  </si>
  <si>
    <t>construction of dispensary at santar gama krd w</t>
  </si>
  <si>
    <t xml:space="preserve">construction of dispensary at unguwar ganye mzj </t>
  </si>
  <si>
    <t>construction of dispensary at gidan gwauro</t>
  </si>
  <si>
    <t>upgerading of papu health center mazoji Award</t>
  </si>
  <si>
    <t>renovation of tsakkuwa health center kogari ward</t>
  </si>
  <si>
    <t>renovation of daurawa health center kogari ward</t>
  </si>
  <si>
    <t>renovation of mazojin fulani health center mtz b</t>
  </si>
  <si>
    <t>renovation of talangawa health center syy ward</t>
  </si>
  <si>
    <t>04210000000002</t>
  </si>
  <si>
    <t>renovation of saura health center syy ward</t>
  </si>
  <si>
    <t xml:space="preserve">renovation of unguwar danja health center </t>
  </si>
  <si>
    <t>renovation of yartsamiya health center R/id</t>
  </si>
  <si>
    <t>renovation of gidan ema health center grj</t>
  </si>
  <si>
    <t>renovation of karawo health center R/idi</t>
  </si>
  <si>
    <t>renovation of yar unguwa health center</t>
  </si>
  <si>
    <t>renovation of jumawa health center R/idi</t>
  </si>
  <si>
    <t>provision of phycatric centre at chc matazu</t>
  </si>
  <si>
    <t>renovation of kawari dispensary sayaya w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</si>
  <si>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</si>
  <si>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</si>
  <si>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</si>
  <si>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</si>
  <si>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</si>
  <si>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</si>
  <si>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</si>
  <si>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04210000000010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</si>
  <si>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</si>
  <si>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</si>
  <si>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</si>
  <si>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</si>
  <si>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</si>
  <si>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</si>
  <si>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</si>
  <si>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</si>
  <si>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</si>
  <si>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04210000000020</t>
  </si>
  <si>
    <t>04210000000021</t>
  </si>
  <si>
    <t>MATAZU LOCAL GOVERNMENT COUNCIL – WATSAN PERSONNEL COST BUDGET</t>
  </si>
  <si>
    <t>WATER AND SANITATION DEPARTMENT - ADMIN CODE: 053500100100</t>
  </si>
  <si>
    <t>MATAZU LOCAL GOVERNMENT COUNCIL – WATSAN OVERHEAD COST BUDGET</t>
  </si>
  <si>
    <t>Grants To Government/Agencies  RUWASSA</t>
  </si>
  <si>
    <t>MATAZU LOCAL GOVERNMENT COUNCIL – WATSAN CAPITAL EXPENDITURE</t>
  </si>
  <si>
    <t>10350000000000</t>
  </si>
  <si>
    <t>10350000000001</t>
  </si>
  <si>
    <t>Evacuation of drainage</t>
  </si>
  <si>
    <t>health education</t>
  </si>
  <si>
    <t>Gen. reh.  of boreholes across the L G</t>
  </si>
  <si>
    <t xml:space="preserve">Water extension and sanitation at sami uban water scheme at matazu town </t>
  </si>
  <si>
    <t xml:space="preserve">Rehabilitation of Earth Dam at R/idi , papu, </t>
  </si>
  <si>
    <t>Rehabilitation of solar power borehole at gwarjo</t>
  </si>
  <si>
    <t>rehabilitation of dusbin at kogari town</t>
  </si>
  <si>
    <t>10350000000002</t>
  </si>
  <si>
    <t>Construction of handpump at 1. G/mishaw 2. damacci,3. tabobi,4. dikkawa, 5, layin gidan wada, 6. hayin nomau, 7. g/alh amadu mazoji,8. u/dorawa dissi, 9. u/maiyaji karadua, 10.kurmi kuka waina ,11.jummawa salihawa, 12 karawo.</t>
  </si>
  <si>
    <t>Reh.soler powered motorize bore hole at ALH Aja house matazu A</t>
  </si>
  <si>
    <t>Rehabilitation of Toilet at watsan dept</t>
  </si>
  <si>
    <t>reh. of toilet at karadua health center</t>
  </si>
  <si>
    <t>10350000000003</t>
  </si>
  <si>
    <t>10350000000004</t>
  </si>
  <si>
    <t>10350000000005</t>
  </si>
  <si>
    <t>10350000000006</t>
  </si>
  <si>
    <t>10350000000007</t>
  </si>
  <si>
    <t xml:space="preserve">purchase of sanitation meterial </t>
  </si>
  <si>
    <t>purchase of handpump meterial</t>
  </si>
  <si>
    <t>10350000000008</t>
  </si>
  <si>
    <t>10350000000009</t>
  </si>
  <si>
    <t>10350000000010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</si>
  <si>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</si>
  <si>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</si>
  <si>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</si>
  <si>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</si>
  <si>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</si>
  <si>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</si>
  <si>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</si>
  <si>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</si>
  <si>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</si>
  <si>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>10350000000020</t>
  </si>
  <si>
    <t>10350000000021</t>
  </si>
  <si>
    <t>MATAZU LOCAL GOVERNMENT COUNCIL – TRAD PERSONNEL COST BUDGET</t>
  </si>
  <si>
    <t>TRADITIONAL RULERS OFFICE - ADMIN CODE: 055100200100</t>
  </si>
  <si>
    <t>MATAZU LOCAL GOVERNMENT COUNCIL – TRAD OVERHEAD COST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</si>
</sst>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>
    <font>
      <sz val="11"/>
      <color theme="1"/>
      <name val="Calibri"/>
      <charset val="134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i/>
      <sz val="12"/>
      <color theme="1"/>
      <name val="Tahoma"/>
      <family val="2"/>
    </font>
    <font>
      <b/>
      <i/>
      <sz val="12"/>
      <color theme="1"/>
      <name val="Tahoma"/>
      <family val="2"/>
    </font>
    <font>
      <sz val="12"/>
      <color rgb="FF000000"/>
      <name val="Tahoma"/>
      <family val="2"/>
    </font>
    <font>
      <sz val="12"/>
      <name val="Tahoma"/>
      <family val="2"/>
    </font>
    <font>
      <b/>
      <sz val="12"/>
      <color rgb="FF000000"/>
      <name val="Tahoma"/>
      <family val="2"/>
    </font>
    <font>
      <b/>
      <sz val="14"/>
      <color rgb="FF000000"/>
      <name val="Tahoma"/>
      <family val="2"/>
    </font>
    <font>
      <sz val="14"/>
      <color rgb="FF000000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b/>
      <u/>
      <sz val="12"/>
      <color theme="1"/>
      <name val="Tahom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43" fontId="2" fillId="0" borderId="1" xfId="1" applyFont="1" applyBorder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  <protection locked="0"/>
    </xf>
    <xf numFmtId="43" fontId="2" fillId="0" borderId="1" xfId="1" applyFont="1" applyBorder="1" applyAlignment="1">
      <alignment vertical="center" wrapText="1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43" fontId="1" fillId="0" borderId="1" xfId="1" applyNumberFormat="1" applyFont="1" applyBorder="1" applyProtection="1">
      <protection locked="0"/>
    </xf>
    <xf numFmtId="43" fontId="1" fillId="0" borderId="1" xfId="1" applyNumberFormat="1" applyFont="1" applyBorder="1" applyAlignment="1" applyProtection="1">
      <alignment vertical="center" wrapText="1"/>
      <protection locked="0"/>
    </xf>
    <xf numFmtId="43" fontId="2" fillId="0" borderId="1" xfId="1" applyNumberFormat="1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3" fontId="2" fillId="0" borderId="1" xfId="1" applyFont="1" applyBorder="1" applyAlignment="1" applyProtection="1">
      <alignment vertical="center" wrapText="1"/>
    </xf>
    <xf numFmtId="0" fontId="3" fillId="0" borderId="0" xfId="0" applyFont="1"/>
    <xf numFmtId="43" fontId="4" fillId="0" borderId="1" xfId="1" applyFont="1" applyBorder="1"/>
    <xf numFmtId="43" fontId="2" fillId="0" borderId="1" xfId="1" applyFont="1" applyBorder="1" applyProtection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43" fontId="4" fillId="0" borderId="1" xfId="1" applyFont="1" applyBorder="1" applyProtection="1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3" fontId="2" fillId="0" borderId="1" xfId="1" applyFont="1" applyBorder="1" applyProtection="1">
      <protection locked="0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3" fontId="1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3" fontId="7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3" fontId="7" fillId="0" borderId="1" xfId="1" applyFont="1" applyBorder="1" applyAlignment="1">
      <alignment vertical="center" wrapText="1"/>
    </xf>
    <xf numFmtId="43" fontId="5" fillId="0" borderId="1" xfId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43" fontId="6" fillId="0" borderId="1" xfId="1" applyFont="1" applyBorder="1" applyAlignment="1">
      <alignment vertical="center" wrapText="1"/>
    </xf>
    <xf numFmtId="0" fontId="8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vertical="center" wrapText="1"/>
    </xf>
    <xf numFmtId="43" fontId="8" fillId="0" borderId="1" xfId="0" applyNumberFormat="1" applyFont="1" applyBorder="1" applyAlignment="1">
      <alignment vertical="center" wrapText="1"/>
    </xf>
    <xf numFmtId="43" fontId="8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43" fontId="11" fillId="0" borderId="1" xfId="1" applyFont="1" applyBorder="1" applyAlignment="1" applyProtection="1">
      <alignment vertical="center" wrapText="1"/>
      <protection locked="0"/>
    </xf>
    <xf numFmtId="43" fontId="10" fillId="0" borderId="1" xfId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  <protection locked="0"/>
    </xf>
    <xf numFmtId="0" fontId="12" fillId="0" borderId="1" xfId="0" applyFont="1" applyBorder="1" applyAlignment="1">
      <alignment vertical="center" wrapText="1"/>
    </xf>
    <xf numFmtId="43" fontId="9" fillId="0" borderId="1" xfId="0" applyNumberFormat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1" fillId="0" borderId="1" xfId="1" applyFont="1" applyBorder="1"/>
    <xf numFmtId="0" fontId="1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workbookViewId="0"/>
  </sheetViews>
  <sheetFormatPr defaultColWidth="8.81640625" defaultRowHeight="15"/>
  <cols>
    <col min="1" max="1" width="10.7265625" style="1" customWidth="1"/>
    <col min="2" max="2" width="52" style="1" customWidth="1"/>
    <col min="3" max="4" width="26" style="1" customWidth="1"/>
    <col min="5" max="5" width="26.26953125" style="1" customWidth="1"/>
    <col min="6" max="6" width="9.26953125" style="1" customWidth="1"/>
    <col min="7" max="16384" width="8.81640625" style="1"/>
  </cols>
  <sheetData>
    <row r="1" spans="1:6">
      <c r="A1" s="2"/>
      <c r="B1" s="2"/>
      <c r="C1" s="2"/>
      <c r="D1" s="2"/>
      <c r="E1" s="2"/>
      <c r="F1" s="2"/>
    </row>
    <row r="2" spans="1:6">
      <c r="A2" s="71" t="s">
        <v>0</v>
      </c>
      <c r="B2" s="71"/>
      <c r="C2" s="71"/>
      <c r="D2" s="71"/>
      <c r="E2" s="71"/>
      <c r="F2" s="2"/>
    </row>
    <row r="3" spans="1:6">
      <c r="A3" s="72" t="s">
        <v>1</v>
      </c>
      <c r="B3" s="72"/>
      <c r="C3" s="72"/>
      <c r="D3" s="72"/>
      <c r="E3" s="72"/>
      <c r="F3" s="2"/>
    </row>
    <row r="4" spans="1:6">
      <c r="A4" s="2"/>
      <c r="B4" s="2"/>
      <c r="C4" s="2"/>
      <c r="D4" s="2"/>
      <c r="E4" s="2"/>
      <c r="F4" s="2"/>
    </row>
    <row r="5" spans="1:6" ht="45">
      <c r="A5" s="9"/>
      <c r="B5" s="16" t="s">
        <v>2</v>
      </c>
      <c r="C5" s="4" t="s">
        <v>3</v>
      </c>
      <c r="D5" s="4" t="s">
        <v>4</v>
      </c>
      <c r="E5" s="4" t="s">
        <v>5</v>
      </c>
      <c r="F5" s="9" t="s">
        <v>6</v>
      </c>
    </row>
    <row r="6" spans="1:6" hidden="1">
      <c r="A6" s="21"/>
      <c r="B6" s="6"/>
      <c r="C6" s="36"/>
      <c r="D6" s="63"/>
      <c r="E6" s="63"/>
      <c r="F6" s="64"/>
    </row>
    <row r="7" spans="1:6">
      <c r="A7" s="6" t="s">
        <v>7</v>
      </c>
      <c r="B7" s="6" t="s">
        <v>8</v>
      </c>
      <c r="C7" s="14">
        <f>'CONS. MASTER B. SUMMARY F.ii'!C6</f>
        <v>54796636</v>
      </c>
      <c r="D7" s="14"/>
      <c r="E7" s="14">
        <f>'CONS. MASTER B. SUMMARY F.ii'!E6</f>
        <v>257532998.38999999</v>
      </c>
      <c r="F7" s="21"/>
    </row>
    <row r="8" spans="1:6">
      <c r="A8" s="6" t="s">
        <v>9</v>
      </c>
      <c r="B8" s="6" t="s">
        <v>10</v>
      </c>
      <c r="C8" s="14">
        <f>SUM(C9:C10)</f>
        <v>4752407299.6499996</v>
      </c>
      <c r="D8" s="14">
        <f t="shared" ref="D8:E8" si="0">SUM(D9:D10)</f>
        <v>4196305072.3199997</v>
      </c>
      <c r="E8" s="14">
        <f t="shared" si="0"/>
        <v>7399357735.2299995</v>
      </c>
      <c r="F8" s="21">
        <f>D8/C8*100</f>
        <v>88.298514999525509</v>
      </c>
    </row>
    <row r="9" spans="1:6">
      <c r="A9" s="21"/>
      <c r="B9" s="6" t="s">
        <v>11</v>
      </c>
      <c r="C9" s="36">
        <f>'SUMMARY OF REVENUE F.iii'!C6</f>
        <v>4596722668.7799997</v>
      </c>
      <c r="D9" s="36">
        <f>'SUMMARY OF REVENUE F.iii'!D6</f>
        <v>4101918401.1799998</v>
      </c>
      <c r="E9" s="36">
        <f>'SUMMARY OF REVENUE F.iii'!E6</f>
        <v>7152553604.5199995</v>
      </c>
      <c r="F9" s="21">
        <f t="shared" ref="F9:F25" si="1">D9/C9*100</f>
        <v>89.235716329797114</v>
      </c>
    </row>
    <row r="10" spans="1:6">
      <c r="A10" s="21"/>
      <c r="B10" s="6" t="s">
        <v>12</v>
      </c>
      <c r="C10" s="36">
        <f>'SUMMARY OF REVENUE F.iii'!C16</f>
        <v>155684630.87</v>
      </c>
      <c r="D10" s="36">
        <f>'SUMMARY OF REVENUE F.iii'!D16</f>
        <v>94386671.140000001</v>
      </c>
      <c r="E10" s="36">
        <f>'SUMMARY OF REVENUE F.iii'!E16</f>
        <v>246804130.71000004</v>
      </c>
      <c r="F10" s="21">
        <f t="shared" si="1"/>
        <v>60.626839407683661</v>
      </c>
    </row>
    <row r="11" spans="1:6" hidden="1">
      <c r="A11" s="21"/>
      <c r="B11" s="21"/>
      <c r="C11" s="36"/>
      <c r="D11" s="36"/>
      <c r="E11" s="36"/>
      <c r="F11" s="21"/>
    </row>
    <row r="12" spans="1:6">
      <c r="A12" s="6" t="s">
        <v>13</v>
      </c>
      <c r="B12" s="6" t="s">
        <v>14</v>
      </c>
      <c r="C12" s="14">
        <f>SUM(C13:C14)</f>
        <v>3677792765.9800005</v>
      </c>
      <c r="D12" s="14">
        <f t="shared" ref="D12:E12" si="2">SUM(D13:D14)</f>
        <v>3150538563.5699997</v>
      </c>
      <c r="E12" s="14">
        <f t="shared" si="2"/>
        <v>3719755741.9200001</v>
      </c>
      <c r="F12" s="21">
        <f t="shared" si="1"/>
        <v>85.663841440791288</v>
      </c>
    </row>
    <row r="13" spans="1:6">
      <c r="A13" s="21"/>
      <c r="B13" s="6" t="s">
        <v>15</v>
      </c>
      <c r="C13" s="36">
        <f>'CONS. MASTER B. SUMMARY F.ii'!C19</f>
        <v>2388463692.2600002</v>
      </c>
      <c r="D13" s="36">
        <f>'CONS. MASTER B. SUMMARY F.ii'!D19</f>
        <v>2310470579.6399999</v>
      </c>
      <c r="E13" s="36">
        <f>'CONS. MASTER B. SUMMARY F.ii'!E19</f>
        <v>2516414816.2800002</v>
      </c>
      <c r="F13" s="21">
        <f t="shared" si="1"/>
        <v>96.734590822010688</v>
      </c>
    </row>
    <row r="14" spans="1:6">
      <c r="A14" s="21"/>
      <c r="B14" s="6" t="s">
        <v>16</v>
      </c>
      <c r="C14" s="36">
        <f>'CONS. MASTER B. SUMMARY F.ii'!C20</f>
        <v>1289329073.72</v>
      </c>
      <c r="D14" s="36">
        <f>'CONS. MASTER B. SUMMARY F.ii'!D20</f>
        <v>840067983.92999995</v>
      </c>
      <c r="E14" s="36">
        <f>'CONS. MASTER B. SUMMARY F.ii'!E20</f>
        <v>1203340925.6399999</v>
      </c>
      <c r="F14" s="21">
        <f t="shared" si="1"/>
        <v>65.155436346922485</v>
      </c>
    </row>
    <row r="15" spans="1:6" hidden="1">
      <c r="A15" s="21"/>
      <c r="B15" s="21"/>
      <c r="C15" s="36"/>
      <c r="D15" s="36"/>
      <c r="E15" s="36"/>
      <c r="F15" s="21"/>
    </row>
    <row r="16" spans="1:6" hidden="1">
      <c r="A16" s="21"/>
      <c r="B16" s="6" t="s">
        <v>17</v>
      </c>
      <c r="C16" s="36"/>
      <c r="D16" s="36"/>
      <c r="E16" s="36"/>
      <c r="F16" s="21"/>
    </row>
    <row r="17" spans="1:6" hidden="1">
      <c r="A17" s="21"/>
      <c r="B17" s="21"/>
      <c r="C17" s="36"/>
      <c r="D17" s="36"/>
      <c r="E17" s="36"/>
      <c r="F17" s="21"/>
    </row>
    <row r="18" spans="1:6">
      <c r="A18" s="6" t="s">
        <v>18</v>
      </c>
      <c r="B18" s="6" t="s">
        <v>19</v>
      </c>
      <c r="C18" s="14">
        <f>SUM(C19:C20)</f>
        <v>0</v>
      </c>
      <c r="D18" s="14">
        <f t="shared" ref="D18:E18" si="3">SUM(D19:D20)</f>
        <v>0</v>
      </c>
      <c r="E18" s="14">
        <f t="shared" si="3"/>
        <v>0</v>
      </c>
      <c r="F18" s="21" t="e">
        <f t="shared" si="1"/>
        <v>#DIV/0!</v>
      </c>
    </row>
    <row r="19" spans="1:6">
      <c r="A19" s="21"/>
      <c r="B19" s="6" t="s">
        <v>20</v>
      </c>
      <c r="C19" s="36">
        <f>'SUMMARY OF REVENUE F.iii'!C118</f>
        <v>0</v>
      </c>
      <c r="D19" s="36">
        <f>'SUMMARY OF REVENUE F.iii'!D118</f>
        <v>0</v>
      </c>
      <c r="E19" s="36">
        <f>'SUMMARY OF REVENUE F.iii'!E118</f>
        <v>0</v>
      </c>
      <c r="F19" s="21" t="e">
        <f t="shared" si="1"/>
        <v>#DIV/0!</v>
      </c>
    </row>
    <row r="20" spans="1:6">
      <c r="A20" s="21"/>
      <c r="B20" s="6" t="s">
        <v>21</v>
      </c>
      <c r="C20" s="36">
        <f>'CONS. MASTER B. SUMMARY F.ii'!C11</f>
        <v>0</v>
      </c>
      <c r="D20" s="36">
        <f>'CONS. MASTER B. SUMMARY F.ii'!D11</f>
        <v>0</v>
      </c>
      <c r="E20" s="36">
        <f>'CONS. MASTER B. SUMMARY F.ii'!E11</f>
        <v>0</v>
      </c>
      <c r="F20" s="21"/>
    </row>
    <row r="21" spans="1:6" hidden="1">
      <c r="A21" s="21"/>
      <c r="B21" s="21"/>
      <c r="C21" s="36"/>
      <c r="D21" s="36"/>
      <c r="E21" s="36"/>
      <c r="F21" s="21"/>
    </row>
    <row r="22" spans="1:6">
      <c r="A22" s="6" t="s">
        <v>22</v>
      </c>
      <c r="B22" s="6" t="s">
        <v>23</v>
      </c>
      <c r="C22" s="14">
        <f>'CONS. MASTER B. SUMMARY F.ii'!C27</f>
        <v>1078000000</v>
      </c>
      <c r="D22" s="14">
        <f>'CONS. MASTER B. SUMMARY F.ii'!D27</f>
        <v>700121972.13</v>
      </c>
      <c r="E22" s="14">
        <f>'CONS. MASTER B. SUMMARY F.ii'!E27</f>
        <v>3937134991.6999998</v>
      </c>
      <c r="F22" s="21">
        <f t="shared" si="1"/>
        <v>64.946379603896105</v>
      </c>
    </row>
    <row r="23" spans="1:6" hidden="1">
      <c r="A23" s="21"/>
      <c r="B23" s="21"/>
      <c r="C23" s="36"/>
      <c r="D23" s="36"/>
      <c r="E23" s="36"/>
      <c r="F23" s="21"/>
    </row>
    <row r="24" spans="1:6">
      <c r="A24" s="6" t="s">
        <v>24</v>
      </c>
      <c r="B24" s="6" t="s">
        <v>25</v>
      </c>
      <c r="C24" s="14">
        <f>C7+C8+C18</f>
        <v>4807203935.6499996</v>
      </c>
      <c r="D24" s="14">
        <f t="shared" ref="D24:E24" si="4">D7+D8+D18</f>
        <v>4196305072.3199997</v>
      </c>
      <c r="E24" s="14">
        <f t="shared" si="4"/>
        <v>7656890733.6199999</v>
      </c>
      <c r="F24" s="21">
        <f t="shared" si="1"/>
        <v>87.292012747792896</v>
      </c>
    </row>
    <row r="25" spans="1:6">
      <c r="A25" s="6" t="s">
        <v>26</v>
      </c>
      <c r="B25" s="6" t="s">
        <v>27</v>
      </c>
      <c r="C25" s="14">
        <f>C12+C22</f>
        <v>4755792765.9800005</v>
      </c>
      <c r="D25" s="14">
        <f t="shared" ref="D25:E25" si="5">D12+D22</f>
        <v>3850660535.6999998</v>
      </c>
      <c r="E25" s="14">
        <f t="shared" si="5"/>
        <v>7656890733.6199999</v>
      </c>
      <c r="F25" s="21">
        <f t="shared" si="1"/>
        <v>80.967794964600714</v>
      </c>
    </row>
    <row r="26" spans="1:6">
      <c r="A26" s="21"/>
      <c r="B26" s="6" t="s">
        <v>28</v>
      </c>
      <c r="C26" s="14"/>
      <c r="D26" s="14"/>
      <c r="E26" s="14">
        <f t="shared" ref="E26" si="6">E7+E8+E18-E12-E22</f>
        <v>0</v>
      </c>
      <c r="F26" s="21"/>
    </row>
    <row r="27" spans="1:6" hidden="1">
      <c r="A27" s="64"/>
      <c r="B27" s="64"/>
      <c r="C27" s="63"/>
      <c r="D27" s="63"/>
      <c r="E27" s="63"/>
      <c r="F27" s="64"/>
    </row>
    <row r="28" spans="1:6" hidden="1"/>
    <row r="29" spans="1:6" hidden="1"/>
    <row r="30" spans="1:6" hidden="1"/>
    <row r="31" spans="1:6" hidden="1"/>
    <row r="32" spans="1:6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8XUmlKY/1Dc9Mi9jH4obY3oOrVCXi82Jw/T4LF2hWEn328TgWt3O5lbUc8B7wbqTXv2wIQCHmJ3pugMdr1b3bw==" saltValue="uKIukSwqTvzJE0yvmfoIXQ==" spinCount="100000" sheet="1" objects="1" scenarios="1" formatColumns="0" formatRows="0" selectLockedCells="1"/>
  <mergeCells count="2">
    <mergeCell ref="A2:E2"/>
    <mergeCell ref="A3:E3"/>
  </mergeCells>
  <pageMargins left="0.44" right="0.19685039370078741" top="0.74803149606299213" bottom="0.74803149606299213" header="0.31496062992125984" footer="0.31496062992125984"/>
  <pageSetup paperSize="9" scale="93" orientation="landscape" r:id="rId1"/>
  <headerFooter>
    <oddFooter>&amp;CPage 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13" zoomScale="90" workbookViewId="0">
      <selection activeCell="D1" sqref="D1"/>
    </sheetView>
  </sheetViews>
  <sheetFormatPr defaultColWidth="8.81640625" defaultRowHeight="15"/>
  <cols>
    <col min="1" max="1" width="15" style="1" customWidth="1"/>
    <col min="2" max="2" width="52" style="1" customWidth="1"/>
    <col min="3" max="3" width="26.26953125" style="1" customWidth="1"/>
    <col min="4" max="4" width="25.81640625" style="1" customWidth="1"/>
    <col min="5" max="5" width="26.26953125" style="1" customWidth="1"/>
    <col min="6" max="16384" width="8.81640625" style="1"/>
  </cols>
  <sheetData>
    <row r="1" spans="1:5">
      <c r="A1" s="2"/>
      <c r="B1" s="2"/>
      <c r="C1" s="2"/>
      <c r="D1" s="2"/>
      <c r="E1" s="2"/>
    </row>
    <row r="2" spans="1:5">
      <c r="A2" s="71" t="s">
        <v>29</v>
      </c>
      <c r="B2" s="71"/>
      <c r="C2" s="71"/>
      <c r="D2" s="71"/>
      <c r="E2" s="71"/>
    </row>
    <row r="3" spans="1:5">
      <c r="A3" s="72" t="s">
        <v>30</v>
      </c>
      <c r="B3" s="72"/>
      <c r="C3" s="72"/>
      <c r="D3" s="72"/>
      <c r="E3" s="72"/>
    </row>
    <row r="4" spans="1:5">
      <c r="A4" s="2"/>
      <c r="B4" s="2"/>
      <c r="C4" s="2"/>
      <c r="D4" s="2"/>
      <c r="E4" s="2"/>
    </row>
    <row r="5" spans="1:5" ht="45">
      <c r="A5" s="16" t="s">
        <v>31</v>
      </c>
      <c r="B5" s="16" t="s">
        <v>32</v>
      </c>
      <c r="C5" s="4" t="s">
        <v>3</v>
      </c>
      <c r="D5" s="4" t="s">
        <v>4</v>
      </c>
      <c r="E5" s="4" t="s">
        <v>5</v>
      </c>
    </row>
    <row r="6" spans="1:5">
      <c r="A6" s="9">
        <v>1</v>
      </c>
      <c r="B6" s="16" t="s">
        <v>33</v>
      </c>
      <c r="C6" s="59">
        <v>54796636</v>
      </c>
      <c r="D6" s="59"/>
      <c r="E6" s="59">
        <v>257532998.38999999</v>
      </c>
    </row>
    <row r="7" spans="1:5" hidden="1">
      <c r="A7" s="21">
        <v>2</v>
      </c>
      <c r="B7" s="60" t="s">
        <v>34</v>
      </c>
      <c r="C7" s="36"/>
      <c r="D7" s="36"/>
      <c r="E7" s="36"/>
    </row>
    <row r="8" spans="1:5">
      <c r="A8" s="21">
        <v>3</v>
      </c>
      <c r="B8" s="21" t="s">
        <v>35</v>
      </c>
      <c r="C8" s="36">
        <f>'SUMMARY OF REVENUE F.iii'!C6</f>
        <v>4596722668.7799997</v>
      </c>
      <c r="D8" s="36">
        <f>'SUMMARY OF REVENUE F.iii'!D6</f>
        <v>4101918401.1799998</v>
      </c>
      <c r="E8" s="36">
        <f>'SUMMARY OF REVENUE F.iii'!E6</f>
        <v>7152553604.5199995</v>
      </c>
    </row>
    <row r="9" spans="1:5">
      <c r="A9" s="21">
        <v>4</v>
      </c>
      <c r="B9" s="21" t="s">
        <v>36</v>
      </c>
      <c r="C9" s="36">
        <f>'SUMMARY OF REVENUE F.iii'!C16</f>
        <v>155684630.87</v>
      </c>
      <c r="D9" s="36">
        <f>'SUMMARY OF REVENUE F.iii'!D16</f>
        <v>94386671.140000001</v>
      </c>
      <c r="E9" s="36">
        <f>'SUMMARY OF REVENUE F.iii'!E16</f>
        <v>246804130.71000004</v>
      </c>
    </row>
    <row r="10" spans="1:5">
      <c r="A10" s="21">
        <v>5</v>
      </c>
      <c r="B10" s="21" t="s">
        <v>37</v>
      </c>
      <c r="C10" s="36">
        <f>'SUMMARY OF REVENUE F.iii'!C118</f>
        <v>0</v>
      </c>
      <c r="D10" s="36">
        <f>'SUMMARY OF REVENUE F.iii'!D118</f>
        <v>0</v>
      </c>
      <c r="E10" s="36">
        <f>'SUMMARY OF REVENUE F.iii'!E118</f>
        <v>0</v>
      </c>
    </row>
    <row r="11" spans="1:5">
      <c r="A11" s="21">
        <v>6</v>
      </c>
      <c r="B11" s="21" t="s">
        <v>38</v>
      </c>
      <c r="C11" s="36">
        <f>'SUMMARY OF REVENUE F.iii'!C128</f>
        <v>0</v>
      </c>
      <c r="D11" s="36">
        <f>'SUMMARY OF REVENUE F.iii'!D128</f>
        <v>0</v>
      </c>
      <c r="E11" s="36">
        <f>'SUMMARY OF REVENUE F.iii'!E128</f>
        <v>0</v>
      </c>
    </row>
    <row r="12" spans="1:5">
      <c r="A12" s="6">
        <v>7</v>
      </c>
      <c r="B12" s="6" t="s">
        <v>39</v>
      </c>
      <c r="C12" s="14">
        <f>SUM(C8:C11)</f>
        <v>4752407299.6499996</v>
      </c>
      <c r="D12" s="14">
        <f t="shared" ref="D12:E12" si="0">SUM(D8:D11)</f>
        <v>4196305072.3199997</v>
      </c>
      <c r="E12" s="14">
        <f t="shared" si="0"/>
        <v>7399357735.2299995</v>
      </c>
    </row>
    <row r="13" spans="1:5">
      <c r="A13" s="6">
        <v>8</v>
      </c>
      <c r="B13" s="6" t="s">
        <v>40</v>
      </c>
      <c r="C13" s="14">
        <f>C6+C12</f>
        <v>4807203935.6499996</v>
      </c>
      <c r="D13" s="14">
        <f t="shared" ref="D13:E13" si="1">D6+D12</f>
        <v>4196305072.3199997</v>
      </c>
      <c r="E13" s="14">
        <f t="shared" si="1"/>
        <v>7656890733.6199999</v>
      </c>
    </row>
    <row r="14" spans="1:5" hidden="1">
      <c r="A14" s="21">
        <v>9</v>
      </c>
      <c r="B14" s="60" t="s">
        <v>41</v>
      </c>
      <c r="C14" s="36"/>
      <c r="D14" s="36"/>
      <c r="E14" s="36"/>
    </row>
    <row r="15" spans="1:5" hidden="1">
      <c r="A15" s="21">
        <v>10</v>
      </c>
      <c r="B15" s="6" t="s">
        <v>42</v>
      </c>
      <c r="C15" s="14"/>
      <c r="D15" s="14"/>
      <c r="E15" s="14"/>
    </row>
    <row r="16" spans="1:5">
      <c r="A16" s="21">
        <v>11</v>
      </c>
      <c r="B16" s="21" t="s">
        <v>43</v>
      </c>
      <c r="C16" s="36">
        <v>0</v>
      </c>
      <c r="D16" s="36">
        <v>0</v>
      </c>
      <c r="E16" s="36">
        <v>0</v>
      </c>
    </row>
    <row r="17" spans="1:5">
      <c r="A17" s="6">
        <v>12</v>
      </c>
      <c r="B17" s="6" t="s">
        <v>44</v>
      </c>
      <c r="C17" s="14">
        <f>C16</f>
        <v>0</v>
      </c>
      <c r="D17" s="14">
        <f t="shared" ref="D17:E17" si="2">D16</f>
        <v>0</v>
      </c>
      <c r="E17" s="14">
        <f t="shared" si="2"/>
        <v>0</v>
      </c>
    </row>
    <row r="18" spans="1:5" hidden="1">
      <c r="A18" s="21">
        <v>13</v>
      </c>
      <c r="B18" s="6" t="s">
        <v>45</v>
      </c>
      <c r="C18" s="14"/>
      <c r="D18" s="14"/>
      <c r="E18" s="14"/>
    </row>
    <row r="19" spans="1:5">
      <c r="A19" s="21">
        <v>14</v>
      </c>
      <c r="B19" s="21" t="s">
        <v>46</v>
      </c>
      <c r="C19" s="36">
        <f>'SUMMARY OF EXP F.iv'!C7</f>
        <v>2388463692.2600002</v>
      </c>
      <c r="D19" s="36">
        <f>'SUMMARY OF EXP F.iv'!D7</f>
        <v>2310470579.6399999</v>
      </c>
      <c r="E19" s="36">
        <f>'SUMMARY OF EXP F.iv'!E7</f>
        <v>2516414816.2800002</v>
      </c>
    </row>
    <row r="20" spans="1:5">
      <c r="A20" s="21">
        <v>15</v>
      </c>
      <c r="B20" s="21" t="s">
        <v>47</v>
      </c>
      <c r="C20" s="36">
        <f>'SUMMARY OF EXP F.iv'!C25</f>
        <v>1289329073.72</v>
      </c>
      <c r="D20" s="36">
        <f>'SUMMARY OF EXP F.iv'!D25</f>
        <v>840067983.92999995</v>
      </c>
      <c r="E20" s="36">
        <f>'SUMMARY OF EXP F.iv'!E25</f>
        <v>1203340925.6399999</v>
      </c>
    </row>
    <row r="21" spans="1:5">
      <c r="A21" s="6">
        <v>16</v>
      </c>
      <c r="B21" s="6" t="s">
        <v>48</v>
      </c>
      <c r="C21" s="14">
        <f>SUM(C19:C20)</f>
        <v>3677792765.9800005</v>
      </c>
      <c r="D21" s="14">
        <f t="shared" ref="D21:E21" si="3">SUM(D19:D20)</f>
        <v>3150538563.5699997</v>
      </c>
      <c r="E21" s="14">
        <f t="shared" si="3"/>
        <v>3719755741.9200001</v>
      </c>
    </row>
    <row r="22" spans="1:5">
      <c r="A22" s="6">
        <v>17</v>
      </c>
      <c r="B22" s="6" t="s">
        <v>49</v>
      </c>
      <c r="C22" s="14">
        <f>C17+C21</f>
        <v>3677792765.9800005</v>
      </c>
      <c r="D22" s="14">
        <f t="shared" ref="D22:E22" si="4">D17+D21</f>
        <v>3150538563.5699997</v>
      </c>
      <c r="E22" s="14">
        <f t="shared" si="4"/>
        <v>3719755741.9200001</v>
      </c>
    </row>
    <row r="23" spans="1:5" hidden="1">
      <c r="A23" s="21">
        <v>18</v>
      </c>
      <c r="B23" s="6" t="s">
        <v>50</v>
      </c>
      <c r="C23" s="14"/>
      <c r="D23" s="14"/>
      <c r="E23" s="14"/>
    </row>
    <row r="24" spans="1:5" ht="17.5">
      <c r="A24" s="21">
        <v>19</v>
      </c>
      <c r="B24" s="21" t="s">
        <v>51</v>
      </c>
      <c r="C24" s="61">
        <f>'PMD CAPITAL EXP F.xii'!D6</f>
        <v>370000000</v>
      </c>
      <c r="D24" s="61">
        <f>'PMD CAPITAL EXP F.xii'!E6</f>
        <v>303977247.13</v>
      </c>
      <c r="E24" s="61">
        <f>'PMD CAPITAL EXP F.xii'!F6</f>
        <v>185000000</v>
      </c>
    </row>
    <row r="25" spans="1:5" ht="17.5">
      <c r="A25" s="21">
        <v>20</v>
      </c>
      <c r="B25" s="21" t="s">
        <v>52</v>
      </c>
      <c r="C25" s="62">
        <f>'AGRIC CAPITAL EXP F.xii'!D6+'FINANCE CAPITAL EXP F.xii'!D6+'WORKS CAPITAL EXP F.xii'!D6</f>
        <v>436000000</v>
      </c>
      <c r="D25" s="62">
        <f>'AGRIC CAPITAL EXP F.xii'!E6+'FINANCE CAPITAL EXP F.xii'!E6+'WORKS CAPITAL EXP F.xii'!E6</f>
        <v>329260000</v>
      </c>
      <c r="E25" s="62">
        <f>'AGRIC CAPITAL EXP F.xii'!F6+'FINANCE CAPITAL EXP F.xii'!F6+'WORKS CAPITAL EXP F.xii'!F6</f>
        <v>3080634991.6999998</v>
      </c>
    </row>
    <row r="26" spans="1:5" ht="17.5">
      <c r="A26" s="21">
        <v>21</v>
      </c>
      <c r="B26" s="21" t="s">
        <v>53</v>
      </c>
      <c r="C26" s="62">
        <f>'ESD CAPITAL EXP F.xii'!D6+'PHC CAPITAL EXP F.xii'!D6+'WATSAN CAPITAL EXP F.xii'!D6</f>
        <v>272000000</v>
      </c>
      <c r="D26" s="62">
        <f>'ESD CAPITAL EXP F.xii'!E6+'PHC CAPITAL EXP F.xii'!E6+'WATSAN CAPITAL EXP F.xii'!E6</f>
        <v>66884725</v>
      </c>
      <c r="E26" s="62">
        <f>'ESD CAPITAL EXP F.xii'!F6+'PHC CAPITAL EXP F.xii'!F6+'WATSAN CAPITAL EXP F.xii'!F6</f>
        <v>671500000</v>
      </c>
    </row>
    <row r="27" spans="1:5">
      <c r="A27" s="6">
        <v>22</v>
      </c>
      <c r="B27" s="6" t="s">
        <v>54</v>
      </c>
      <c r="C27" s="14">
        <f>SUM(C24:C26)</f>
        <v>1078000000</v>
      </c>
      <c r="D27" s="14">
        <f t="shared" ref="D27:E27" si="5">SUM(D24:D26)</f>
        <v>700121972.13</v>
      </c>
      <c r="E27" s="14">
        <f t="shared" si="5"/>
        <v>3937134991.6999998</v>
      </c>
    </row>
    <row r="28" spans="1:5">
      <c r="A28" s="6">
        <v>23</v>
      </c>
      <c r="B28" s="6" t="s">
        <v>55</v>
      </c>
      <c r="C28" s="14">
        <f>C22+C27</f>
        <v>4755792765.9800005</v>
      </c>
      <c r="D28" s="14">
        <f t="shared" ref="D28:E28" si="6">D22+D27</f>
        <v>3850660535.6999998</v>
      </c>
      <c r="E28" s="14">
        <f t="shared" si="6"/>
        <v>7656890733.6199999</v>
      </c>
    </row>
    <row r="29" spans="1:5">
      <c r="A29" s="21">
        <v>24</v>
      </c>
      <c r="B29" s="6" t="s">
        <v>56</v>
      </c>
      <c r="C29" s="14">
        <f>C13-C28</f>
        <v>51411169.669999123</v>
      </c>
      <c r="D29" s="14"/>
      <c r="E29" s="14">
        <f t="shared" ref="E29" si="7">E13-E28</f>
        <v>0</v>
      </c>
    </row>
    <row r="30" spans="1:5" hidden="1">
      <c r="A30" s="21">
        <v>25</v>
      </c>
      <c r="B30" s="6" t="s">
        <v>57</v>
      </c>
      <c r="C30" s="36"/>
      <c r="D30" s="36"/>
      <c r="E30" s="36"/>
    </row>
    <row r="31" spans="1:5" hidden="1">
      <c r="A31" s="21">
        <v>26</v>
      </c>
      <c r="B31" s="21" t="s">
        <v>58</v>
      </c>
      <c r="C31" s="36"/>
      <c r="D31" s="36"/>
      <c r="E31" s="36"/>
    </row>
    <row r="32" spans="1:5">
      <c r="A32" s="21">
        <v>27</v>
      </c>
      <c r="B32" s="6" t="s">
        <v>59</v>
      </c>
      <c r="C32" s="14">
        <f>C31</f>
        <v>0</v>
      </c>
      <c r="D32" s="14"/>
      <c r="E32" s="14">
        <f t="shared" ref="E32" si="8">E31</f>
        <v>0</v>
      </c>
    </row>
    <row r="33" spans="1:5">
      <c r="A33" s="6">
        <v>28</v>
      </c>
      <c r="B33" s="6" t="s">
        <v>60</v>
      </c>
      <c r="C33" s="14">
        <f t="shared" ref="C33:E33" si="9">C13+C32-C28</f>
        <v>51411169.669999123</v>
      </c>
      <c r="D33" s="14"/>
      <c r="E33" s="14">
        <f t="shared" si="9"/>
        <v>0</v>
      </c>
    </row>
    <row r="34" spans="1:5" hidden="1"/>
    <row r="35" spans="1:5" hidden="1"/>
    <row r="36" spans="1:5" hidden="1"/>
    <row r="37" spans="1:5" hidden="1"/>
    <row r="38" spans="1:5" hidden="1"/>
    <row r="39" spans="1:5" hidden="1"/>
    <row r="40" spans="1:5" hidden="1"/>
    <row r="41" spans="1:5" hidden="1"/>
    <row r="42" spans="1:5" hidden="1"/>
    <row r="43" spans="1:5" hidden="1"/>
    <row r="44" spans="1:5" hidden="1"/>
    <row r="45" spans="1:5" hidden="1"/>
    <row r="46" spans="1:5" hidden="1"/>
    <row r="47" spans="1:5" hidden="1"/>
    <row r="48" spans="1:5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aioA6GH4jZ1LP7SIxOdd1MMLEDTYePzwejPYr+hAOwEqf+SbxdOiBwfhq82+AnSyduPtS5eexdCas7MrE3HaJA==" saltValue="DcDjF4weRpqrjgFeGyT0HA==" spinCount="100000" sheet="1" objects="1" scenarios="1" formatColumns="0" formatRows="0" selectLockedCells="1"/>
  <mergeCells count="2">
    <mergeCell ref="A2:E2"/>
    <mergeCell ref="A3:E3"/>
  </mergeCells>
  <pageMargins left="0.51181102362204722" right="0.19685039370078741" top="0.51181102362204722" bottom="0.74803149606299213" header="0.31496062992125984" footer="0.31496062992125984"/>
  <pageSetup paperSize="9" scale="93" orientation="landscape" r:id="rId1"/>
  <headerFoot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44" zoomScale="90" zoomScaleNormal="110" workbookViewId="0">
      <selection sqref="A1:E1"/>
    </sheetView>
  </sheetViews>
  <sheetFormatPr defaultColWidth="8.81640625" defaultRowHeight="15"/>
  <cols>
    <col min="1" max="1" width="15" style="2" customWidth="1"/>
    <col min="2" max="2" width="79.26953125" style="2" customWidth="1"/>
    <col min="3" max="3" width="24.26953125" style="2" customWidth="1"/>
    <col min="4" max="4" width="30.1796875" style="2" customWidth="1"/>
    <col min="5" max="5" width="24.26953125" style="2" customWidth="1"/>
    <col min="6" max="6" width="12.7265625" style="2"/>
    <col min="7" max="16384" width="8.81640625" style="2"/>
  </cols>
  <sheetData>
    <row r="1" spans="1:5">
      <c r="A1" s="71" t="s">
        <v>61</v>
      </c>
      <c r="B1" s="71"/>
      <c r="C1" s="71"/>
      <c r="D1" s="71"/>
      <c r="E1" s="71"/>
    </row>
    <row r="2" spans="1:5">
      <c r="A2" s="72" t="s">
        <v>62</v>
      </c>
      <c r="B2" s="72"/>
      <c r="C2" s="72"/>
      <c r="D2" s="72"/>
      <c r="E2" s="72"/>
    </row>
    <row r="4" spans="1:5" ht="45">
      <c r="A4" s="16" t="s">
        <v>63</v>
      </c>
      <c r="B4" s="17" t="s">
        <v>64</v>
      </c>
      <c r="C4" s="4" t="s">
        <v>3</v>
      </c>
      <c r="D4" s="4" t="s">
        <v>4</v>
      </c>
      <c r="E4" s="4" t="s">
        <v>5</v>
      </c>
    </row>
    <row r="5" spans="1:5" s="1" customFormat="1">
      <c r="A5" s="54">
        <v>1</v>
      </c>
      <c r="B5" s="54" t="s">
        <v>65</v>
      </c>
      <c r="C5" s="14">
        <f>C6+C16+C118+C128</f>
        <v>4752407299.6499996</v>
      </c>
      <c r="D5" s="14">
        <f t="shared" ref="D5:E5" si="0">D6+D16+D118+D128</f>
        <v>4196305072.3199997</v>
      </c>
      <c r="E5" s="14">
        <f t="shared" si="0"/>
        <v>7399357735.2299995</v>
      </c>
    </row>
    <row r="6" spans="1:5" s="1" customFormat="1">
      <c r="A6" s="54">
        <v>11</v>
      </c>
      <c r="B6" s="54" t="s">
        <v>66</v>
      </c>
      <c r="C6" s="14">
        <f>C7</f>
        <v>4596722668.7799997</v>
      </c>
      <c r="D6" s="14">
        <f t="shared" ref="D6:E6" si="1">D7</f>
        <v>4101918401.1799998</v>
      </c>
      <c r="E6" s="14">
        <f t="shared" si="1"/>
        <v>7152553604.5199995</v>
      </c>
    </row>
    <row r="7" spans="1:5" s="1" customFormat="1">
      <c r="A7" s="54">
        <v>1101</v>
      </c>
      <c r="B7" s="54" t="s">
        <v>66</v>
      </c>
      <c r="C7" s="14">
        <f>C8+C11+C13</f>
        <v>4596722668.7799997</v>
      </c>
      <c r="D7" s="14">
        <f t="shared" ref="D7:E7" si="2">D8+D11+D13</f>
        <v>4101918401.1799998</v>
      </c>
      <c r="E7" s="14">
        <f t="shared" si="2"/>
        <v>7152553604.5199995</v>
      </c>
    </row>
    <row r="8" spans="1:5" s="1" customFormat="1">
      <c r="A8" s="54">
        <v>110101</v>
      </c>
      <c r="B8" s="55" t="s">
        <v>67</v>
      </c>
      <c r="C8" s="14">
        <f>SUM(C9:C10)</f>
        <v>4051464667.98</v>
      </c>
      <c r="D8" s="14">
        <f>SUM(D9:D10)</f>
        <v>3646318201.1799998</v>
      </c>
      <c r="E8" s="14">
        <f>SUM(E9:E10)</f>
        <v>3878782449.6999998</v>
      </c>
    </row>
    <row r="9" spans="1:5">
      <c r="A9" s="56">
        <v>11010101</v>
      </c>
      <c r="B9" s="56" t="s">
        <v>68</v>
      </c>
      <c r="C9" s="57">
        <v>4051464667.98</v>
      </c>
      <c r="D9" s="57">
        <v>3646318201.1799998</v>
      </c>
      <c r="E9" s="57">
        <v>3838719843.6999998</v>
      </c>
    </row>
    <row r="10" spans="1:5">
      <c r="A10" s="56">
        <v>11010101</v>
      </c>
      <c r="B10" s="56" t="s">
        <v>69</v>
      </c>
      <c r="C10" s="57"/>
      <c r="D10" s="57"/>
      <c r="E10" s="57">
        <v>40062606</v>
      </c>
    </row>
    <row r="11" spans="1:5" s="1" customFormat="1">
      <c r="A11" s="54">
        <v>110102</v>
      </c>
      <c r="B11" s="54" t="s">
        <v>70</v>
      </c>
      <c r="C11" s="14">
        <f>C12</f>
        <v>545258000.79999995</v>
      </c>
      <c r="D11" s="14">
        <f t="shared" ref="D11:E11" si="3">D12</f>
        <v>455600200</v>
      </c>
      <c r="E11" s="14">
        <f t="shared" si="3"/>
        <v>2818912411.9200001</v>
      </c>
    </row>
    <row r="12" spans="1:5">
      <c r="A12" s="56">
        <v>11010201</v>
      </c>
      <c r="B12" s="56" t="s">
        <v>71</v>
      </c>
      <c r="C12" s="57">
        <v>545258000.79999995</v>
      </c>
      <c r="D12" s="57">
        <v>455600200</v>
      </c>
      <c r="E12" s="57">
        <v>2818912411.9200001</v>
      </c>
    </row>
    <row r="13" spans="1:5" s="1" customFormat="1">
      <c r="A13" s="54">
        <v>110103</v>
      </c>
      <c r="B13" s="54" t="s">
        <v>72</v>
      </c>
      <c r="C13" s="14">
        <f>SUM(C14:C15)</f>
        <v>0</v>
      </c>
      <c r="D13" s="14">
        <f t="shared" ref="D13:E13" si="4">SUM(D14:D15)</f>
        <v>0</v>
      </c>
      <c r="E13" s="14">
        <f t="shared" si="4"/>
        <v>454858742.89999998</v>
      </c>
    </row>
    <row r="14" spans="1:5">
      <c r="A14" s="56">
        <v>11010301</v>
      </c>
      <c r="B14" s="56" t="s">
        <v>73</v>
      </c>
      <c r="C14" s="57"/>
      <c r="D14" s="57"/>
      <c r="E14" s="57">
        <v>234310882.53999999</v>
      </c>
    </row>
    <row r="15" spans="1:5">
      <c r="A15" s="56">
        <v>11010304</v>
      </c>
      <c r="B15" s="56" t="s">
        <v>74</v>
      </c>
      <c r="C15" s="57"/>
      <c r="D15" s="57"/>
      <c r="E15" s="57">
        <v>220547860.36000001</v>
      </c>
    </row>
    <row r="16" spans="1:5" s="1" customFormat="1">
      <c r="A16" s="54">
        <v>12</v>
      </c>
      <c r="B16" s="54" t="s">
        <v>75</v>
      </c>
      <c r="C16" s="14">
        <f>C17+C23</f>
        <v>155684630.87</v>
      </c>
      <c r="D16" s="14">
        <f t="shared" ref="D16:E16" si="5">D17+D23</f>
        <v>94386671.140000001</v>
      </c>
      <c r="E16" s="14">
        <f t="shared" si="5"/>
        <v>246804130.71000004</v>
      </c>
    </row>
    <row r="17" spans="1:5" s="1" customFormat="1">
      <c r="A17" s="54">
        <v>1201</v>
      </c>
      <c r="B17" s="54" t="s">
        <v>76</v>
      </c>
      <c r="C17" s="14">
        <f>C18</f>
        <v>850000</v>
      </c>
      <c r="D17" s="14">
        <f t="shared" ref="D17:E17" si="6">D18</f>
        <v>750000</v>
      </c>
      <c r="E17" s="14">
        <f t="shared" si="6"/>
        <v>38121749.920000002</v>
      </c>
    </row>
    <row r="18" spans="1:5" s="1" customFormat="1">
      <c r="A18" s="54">
        <v>120103</v>
      </c>
      <c r="B18" s="54" t="s">
        <v>77</v>
      </c>
      <c r="C18" s="14">
        <f>SUM(C19:C22)</f>
        <v>850000</v>
      </c>
      <c r="D18" s="14">
        <f t="shared" ref="D18:E18" si="7">SUM(D19:D22)</f>
        <v>750000</v>
      </c>
      <c r="E18" s="14">
        <f t="shared" si="7"/>
        <v>38121749.920000002</v>
      </c>
    </row>
    <row r="19" spans="1:5">
      <c r="A19" s="56">
        <v>12010301</v>
      </c>
      <c r="B19" s="56" t="s">
        <v>78</v>
      </c>
      <c r="C19" s="57"/>
      <c r="D19" s="57"/>
      <c r="E19" s="57">
        <v>35803349.920000002</v>
      </c>
    </row>
    <row r="20" spans="1:5" hidden="1">
      <c r="A20" s="56">
        <v>12010303</v>
      </c>
      <c r="B20" s="56" t="s">
        <v>79</v>
      </c>
      <c r="C20" s="57"/>
      <c r="D20" s="57"/>
      <c r="E20" s="57"/>
    </row>
    <row r="21" spans="1:5">
      <c r="A21" s="56">
        <v>12010305</v>
      </c>
      <c r="B21" s="56" t="s">
        <v>80</v>
      </c>
      <c r="C21" s="57">
        <v>850000</v>
      </c>
      <c r="D21" s="57">
        <v>750000</v>
      </c>
      <c r="E21" s="57">
        <v>2318400</v>
      </c>
    </row>
    <row r="22" spans="1:5" hidden="1">
      <c r="A22" s="56">
        <v>12010306</v>
      </c>
      <c r="B22" s="56" t="s">
        <v>81</v>
      </c>
      <c r="C22" s="57"/>
      <c r="D22" s="57"/>
      <c r="E22" s="57"/>
    </row>
    <row r="23" spans="1:5" s="1" customFormat="1">
      <c r="A23" s="54">
        <v>12020000</v>
      </c>
      <c r="B23" s="54" t="s">
        <v>82</v>
      </c>
      <c r="C23" s="14">
        <f>C24+C53+C79+C81+C95+C105+C109+C111+C113+C116</f>
        <v>154834630.87</v>
      </c>
      <c r="D23" s="14">
        <f t="shared" ref="D23:E23" si="8">D24+D53+D79+D81+D95+D105+D109+D111+D113+D116</f>
        <v>93636671.140000001</v>
      </c>
      <c r="E23" s="14">
        <f t="shared" si="8"/>
        <v>208682380.79000002</v>
      </c>
    </row>
    <row r="24" spans="1:5" s="1" customFormat="1">
      <c r="A24" s="54">
        <v>12020100</v>
      </c>
      <c r="B24" s="54" t="s">
        <v>83</v>
      </c>
      <c r="C24" s="14">
        <f>SUM(C25:C52)</f>
        <v>2325000</v>
      </c>
      <c r="D24" s="14">
        <f>SUM(D25:D52)</f>
        <v>5357500</v>
      </c>
      <c r="E24" s="14">
        <f>SUM(E25:E52)</f>
        <v>7960000</v>
      </c>
    </row>
    <row r="25" spans="1:5" hidden="1">
      <c r="A25" s="56">
        <v>12020105</v>
      </c>
      <c r="B25" s="56" t="s">
        <v>84</v>
      </c>
      <c r="C25" s="57"/>
      <c r="D25" s="57"/>
      <c r="E25" s="57"/>
    </row>
    <row r="26" spans="1:5">
      <c r="A26" s="56">
        <v>12020109</v>
      </c>
      <c r="B26" s="56" t="s">
        <v>85</v>
      </c>
      <c r="C26" s="57">
        <v>540000</v>
      </c>
      <c r="D26" s="57">
        <v>200000</v>
      </c>
      <c r="E26" s="57">
        <v>300000</v>
      </c>
    </row>
    <row r="27" spans="1:5">
      <c r="A27" s="56">
        <v>12020111</v>
      </c>
      <c r="B27" s="56" t="s">
        <v>86</v>
      </c>
      <c r="C27" s="57">
        <v>15000</v>
      </c>
      <c r="D27" s="57">
        <v>40000</v>
      </c>
      <c r="E27" s="57">
        <v>50000</v>
      </c>
    </row>
    <row r="28" spans="1:5">
      <c r="A28" s="56">
        <v>12020113</v>
      </c>
      <c r="B28" s="56" t="s">
        <v>87</v>
      </c>
      <c r="C28" s="57">
        <v>30000</v>
      </c>
      <c r="D28" s="57">
        <v>40000</v>
      </c>
      <c r="E28" s="57">
        <v>50000</v>
      </c>
    </row>
    <row r="29" spans="1:5" hidden="1">
      <c r="A29" s="56">
        <v>12020114</v>
      </c>
      <c r="B29" s="56" t="s">
        <v>88</v>
      </c>
      <c r="C29" s="57"/>
      <c r="D29" s="57"/>
      <c r="E29" s="57"/>
    </row>
    <row r="30" spans="1:5" hidden="1">
      <c r="A30" s="56">
        <v>12020115</v>
      </c>
      <c r="B30" s="56" t="s">
        <v>89</v>
      </c>
      <c r="C30" s="57"/>
      <c r="D30" s="57"/>
      <c r="E30" s="57"/>
    </row>
    <row r="31" spans="1:5">
      <c r="A31" s="56">
        <v>12020116</v>
      </c>
      <c r="B31" s="56" t="s">
        <v>90</v>
      </c>
      <c r="C31" s="57">
        <v>40000</v>
      </c>
      <c r="D31" s="57">
        <v>37500</v>
      </c>
      <c r="E31" s="57">
        <v>40000</v>
      </c>
    </row>
    <row r="32" spans="1:5">
      <c r="A32" s="56">
        <v>12020117</v>
      </c>
      <c r="B32" s="56" t="s">
        <v>91</v>
      </c>
      <c r="C32" s="57"/>
      <c r="D32" s="57"/>
      <c r="E32" s="57">
        <v>30000</v>
      </c>
    </row>
    <row r="33" spans="1:5" hidden="1">
      <c r="A33" s="56">
        <v>12020118</v>
      </c>
      <c r="B33" s="56" t="s">
        <v>92</v>
      </c>
      <c r="C33" s="57"/>
      <c r="D33" s="57"/>
      <c r="E33" s="57"/>
    </row>
    <row r="34" spans="1:5">
      <c r="A34" s="56">
        <v>12020119</v>
      </c>
      <c r="B34" s="56" t="s">
        <v>93</v>
      </c>
      <c r="C34" s="57"/>
      <c r="D34" s="57"/>
      <c r="E34" s="57">
        <v>100000</v>
      </c>
    </row>
    <row r="35" spans="1:5" hidden="1">
      <c r="A35" s="56">
        <v>12020120</v>
      </c>
      <c r="B35" s="56" t="s">
        <v>94</v>
      </c>
      <c r="C35" s="57"/>
      <c r="D35" s="57"/>
      <c r="E35" s="57"/>
    </row>
    <row r="36" spans="1:5">
      <c r="A36" s="56">
        <v>12020121</v>
      </c>
      <c r="B36" s="56" t="s">
        <v>95</v>
      </c>
      <c r="C36" s="57"/>
      <c r="D36" s="57"/>
      <c r="E36" s="57">
        <v>50000</v>
      </c>
    </row>
    <row r="37" spans="1:5">
      <c r="A37" s="56">
        <v>12020122</v>
      </c>
      <c r="B37" s="56" t="s">
        <v>96</v>
      </c>
      <c r="C37" s="57">
        <v>20000</v>
      </c>
      <c r="D37" s="57">
        <v>50000</v>
      </c>
      <c r="E37" s="57">
        <v>100000</v>
      </c>
    </row>
    <row r="38" spans="1:5">
      <c r="A38" s="56">
        <v>12020124</v>
      </c>
      <c r="B38" s="56" t="s">
        <v>97</v>
      </c>
      <c r="C38" s="57">
        <v>100000</v>
      </c>
      <c r="D38" s="57">
        <v>150000</v>
      </c>
      <c r="E38" s="57">
        <v>240000</v>
      </c>
    </row>
    <row r="39" spans="1:5">
      <c r="A39" s="56">
        <v>12020126</v>
      </c>
      <c r="B39" s="56" t="s">
        <v>98</v>
      </c>
      <c r="C39" s="57">
        <v>1500000</v>
      </c>
      <c r="D39" s="57">
        <v>4800000</v>
      </c>
      <c r="E39" s="57">
        <v>5000000</v>
      </c>
    </row>
    <row r="40" spans="1:5">
      <c r="A40" s="56">
        <v>12020128</v>
      </c>
      <c r="B40" s="56" t="s">
        <v>99</v>
      </c>
      <c r="C40" s="57"/>
      <c r="D40" s="57"/>
      <c r="E40" s="57">
        <v>1000000</v>
      </c>
    </row>
    <row r="41" spans="1:5" hidden="1">
      <c r="A41" s="56">
        <v>12020129</v>
      </c>
      <c r="B41" s="56" t="s">
        <v>100</v>
      </c>
      <c r="C41" s="57"/>
      <c r="D41" s="57"/>
      <c r="E41" s="57"/>
    </row>
    <row r="42" spans="1:5">
      <c r="A42" s="56">
        <v>12020130</v>
      </c>
      <c r="B42" s="56" t="s">
        <v>101</v>
      </c>
      <c r="C42" s="57">
        <v>80000</v>
      </c>
      <c r="D42" s="57">
        <v>40000</v>
      </c>
      <c r="E42" s="57">
        <v>50000</v>
      </c>
    </row>
    <row r="43" spans="1:5" hidden="1">
      <c r="A43" s="56">
        <v>12020132</v>
      </c>
      <c r="B43" s="56" t="s">
        <v>102</v>
      </c>
      <c r="C43" s="57"/>
      <c r="D43" s="57"/>
      <c r="E43" s="57"/>
    </row>
    <row r="44" spans="1:5">
      <c r="A44" s="56">
        <v>12020134</v>
      </c>
      <c r="B44" s="56" t="s">
        <v>103</v>
      </c>
      <c r="C44" s="57"/>
      <c r="D44" s="57"/>
      <c r="E44" s="57">
        <v>200000</v>
      </c>
    </row>
    <row r="45" spans="1:5">
      <c r="A45" s="56">
        <v>12020135</v>
      </c>
      <c r="B45" s="56" t="s">
        <v>104</v>
      </c>
      <c r="C45" s="57"/>
      <c r="D45" s="57"/>
      <c r="E45" s="57">
        <v>100000</v>
      </c>
    </row>
    <row r="46" spans="1:5" hidden="1">
      <c r="A46" s="56">
        <v>12020136</v>
      </c>
      <c r="B46" s="56" t="s">
        <v>105</v>
      </c>
      <c r="C46" s="57"/>
      <c r="D46" s="57"/>
      <c r="E46" s="57"/>
    </row>
    <row r="47" spans="1:5">
      <c r="A47" s="56">
        <v>12020137</v>
      </c>
      <c r="B47" s="56" t="s">
        <v>106</v>
      </c>
      <c r="C47" s="57"/>
      <c r="D47" s="57"/>
      <c r="E47" s="57">
        <v>500000</v>
      </c>
    </row>
    <row r="48" spans="1:5">
      <c r="A48" s="56">
        <v>12020138</v>
      </c>
      <c r="B48" s="56" t="s">
        <v>107</v>
      </c>
      <c r="C48" s="57"/>
      <c r="D48" s="57"/>
      <c r="E48" s="57">
        <v>150000</v>
      </c>
    </row>
    <row r="49" spans="1:5" hidden="1">
      <c r="A49" s="56">
        <v>12020141</v>
      </c>
      <c r="B49" s="56" t="s">
        <v>108</v>
      </c>
      <c r="C49" s="57"/>
      <c r="D49" s="57"/>
      <c r="E49" s="57"/>
    </row>
    <row r="50" spans="1:5" hidden="1">
      <c r="A50" s="56">
        <v>12020142</v>
      </c>
      <c r="B50" s="56" t="s">
        <v>109</v>
      </c>
      <c r="C50" s="57"/>
      <c r="D50" s="57"/>
      <c r="E50" s="57"/>
    </row>
    <row r="51" spans="1:5" hidden="1">
      <c r="A51" s="56">
        <v>12020143</v>
      </c>
      <c r="B51" s="56" t="s">
        <v>110</v>
      </c>
      <c r="C51" s="57"/>
      <c r="D51" s="57"/>
      <c r="E51" s="57"/>
    </row>
    <row r="52" spans="1:5" hidden="1">
      <c r="A52" s="56">
        <v>12020145</v>
      </c>
      <c r="B52" s="56" t="s">
        <v>111</v>
      </c>
      <c r="C52" s="57"/>
      <c r="D52" s="57"/>
      <c r="E52" s="57"/>
    </row>
    <row r="53" spans="1:5" s="1" customFormat="1">
      <c r="A53" s="54">
        <v>12020400</v>
      </c>
      <c r="B53" s="54" t="s">
        <v>112</v>
      </c>
      <c r="C53" s="14">
        <f>SUM(C54:C78)</f>
        <v>57165624.869999997</v>
      </c>
      <c r="D53" s="14">
        <f>SUM(D54:D78)</f>
        <v>49679271.140000001</v>
      </c>
      <c r="E53" s="14">
        <f>SUM(E54:E78)</f>
        <v>105588374.79000001</v>
      </c>
    </row>
    <row r="54" spans="1:5" hidden="1">
      <c r="A54" s="56">
        <v>12020409</v>
      </c>
      <c r="B54" s="56" t="s">
        <v>113</v>
      </c>
      <c r="C54" s="57"/>
      <c r="D54" s="57"/>
      <c r="E54" s="57"/>
    </row>
    <row r="55" spans="1:5">
      <c r="A55" s="56">
        <v>12020417</v>
      </c>
      <c r="B55" s="56" t="s">
        <v>114</v>
      </c>
      <c r="C55" s="57"/>
      <c r="D55" s="57"/>
      <c r="E55" s="57">
        <v>5000000</v>
      </c>
    </row>
    <row r="56" spans="1:5" hidden="1">
      <c r="A56" s="56">
        <v>12020419</v>
      </c>
      <c r="B56" s="56" t="s">
        <v>115</v>
      </c>
      <c r="C56" s="57"/>
      <c r="D56" s="57"/>
      <c r="E56" s="57"/>
    </row>
    <row r="57" spans="1:5">
      <c r="A57" s="56">
        <v>12020427</v>
      </c>
      <c r="B57" s="56" t="s">
        <v>116</v>
      </c>
      <c r="C57" s="57">
        <v>300000</v>
      </c>
      <c r="D57" s="57">
        <v>340000</v>
      </c>
      <c r="E57" s="57">
        <v>1000000</v>
      </c>
    </row>
    <row r="58" spans="1:5" hidden="1">
      <c r="A58" s="56">
        <v>12020428</v>
      </c>
      <c r="B58" s="56" t="s">
        <v>117</v>
      </c>
      <c r="C58" s="57"/>
      <c r="D58" s="57"/>
      <c r="E58" s="57"/>
    </row>
    <row r="59" spans="1:5" hidden="1">
      <c r="A59" s="56">
        <v>12020430</v>
      </c>
      <c r="B59" s="56" t="s">
        <v>118</v>
      </c>
      <c r="C59" s="57"/>
      <c r="D59" s="57"/>
      <c r="E59" s="57"/>
    </row>
    <row r="60" spans="1:5">
      <c r="A60" s="56">
        <v>12020436</v>
      </c>
      <c r="B60" s="56" t="s">
        <v>119</v>
      </c>
      <c r="C60" s="57">
        <v>75000</v>
      </c>
      <c r="D60" s="57">
        <v>40000</v>
      </c>
      <c r="E60" s="57">
        <v>200000</v>
      </c>
    </row>
    <row r="61" spans="1:5" hidden="1">
      <c r="A61" s="56">
        <v>12020438</v>
      </c>
      <c r="B61" s="56" t="s">
        <v>120</v>
      </c>
      <c r="C61" s="57"/>
      <c r="D61" s="57"/>
      <c r="E61" s="57"/>
    </row>
    <row r="62" spans="1:5">
      <c r="A62" s="56">
        <v>12020441</v>
      </c>
      <c r="B62" s="56" t="s">
        <v>121</v>
      </c>
      <c r="C62" s="57"/>
      <c r="D62" s="57"/>
      <c r="E62" s="57">
        <v>230000</v>
      </c>
    </row>
    <row r="63" spans="1:5">
      <c r="A63" s="56">
        <v>12020442</v>
      </c>
      <c r="B63" s="56" t="s">
        <v>122</v>
      </c>
      <c r="C63" s="57"/>
      <c r="D63" s="57"/>
      <c r="E63" s="57">
        <v>100000</v>
      </c>
    </row>
    <row r="64" spans="1:5">
      <c r="A64" s="56">
        <v>12020443</v>
      </c>
      <c r="B64" s="56" t="s">
        <v>123</v>
      </c>
      <c r="C64" s="57">
        <v>250000</v>
      </c>
      <c r="D64" s="57">
        <v>50000</v>
      </c>
      <c r="E64" s="57">
        <v>150000</v>
      </c>
    </row>
    <row r="65" spans="1:5">
      <c r="A65" s="56">
        <v>12020445</v>
      </c>
      <c r="B65" s="56" t="s">
        <v>124</v>
      </c>
      <c r="C65" s="57"/>
      <c r="D65" s="57"/>
      <c r="E65" s="57">
        <v>50000</v>
      </c>
    </row>
    <row r="66" spans="1:5">
      <c r="A66" s="56">
        <v>12020446</v>
      </c>
      <c r="B66" s="56" t="s">
        <v>125</v>
      </c>
      <c r="C66" s="57"/>
      <c r="D66" s="57"/>
      <c r="E66" s="57">
        <v>50000</v>
      </c>
    </row>
    <row r="67" spans="1:5">
      <c r="A67" s="56">
        <v>12020447</v>
      </c>
      <c r="B67" s="56" t="s">
        <v>126</v>
      </c>
      <c r="C67" s="57"/>
      <c r="D67" s="57"/>
      <c r="E67" s="57">
        <v>200000</v>
      </c>
    </row>
    <row r="68" spans="1:5" hidden="1">
      <c r="A68" s="56">
        <v>12020448</v>
      </c>
      <c r="B68" s="56" t="s">
        <v>127</v>
      </c>
      <c r="C68" s="57"/>
      <c r="D68" s="57"/>
      <c r="E68" s="57"/>
    </row>
    <row r="69" spans="1:5">
      <c r="A69" s="56">
        <v>12020449</v>
      </c>
      <c r="B69" s="56" t="s">
        <v>128</v>
      </c>
      <c r="C69" s="57">
        <v>2090600</v>
      </c>
      <c r="D69" s="57">
        <v>3100000</v>
      </c>
      <c r="E69" s="57">
        <v>5000000</v>
      </c>
    </row>
    <row r="70" spans="1:5">
      <c r="A70" s="56">
        <v>12020450</v>
      </c>
      <c r="B70" s="56" t="s">
        <v>129</v>
      </c>
      <c r="C70" s="57">
        <v>45000</v>
      </c>
      <c r="D70" s="57"/>
      <c r="E70" s="57"/>
    </row>
    <row r="71" spans="1:5">
      <c r="A71" s="56">
        <v>12020451</v>
      </c>
      <c r="B71" s="56" t="s">
        <v>130</v>
      </c>
      <c r="C71" s="57">
        <v>200000</v>
      </c>
      <c r="D71" s="57">
        <v>100000</v>
      </c>
      <c r="E71" s="57">
        <v>300000</v>
      </c>
    </row>
    <row r="72" spans="1:5" hidden="1">
      <c r="A72" s="56">
        <v>12020453</v>
      </c>
      <c r="B72" s="56" t="s">
        <v>131</v>
      </c>
      <c r="C72" s="57"/>
      <c r="D72" s="57"/>
      <c r="E72" s="57"/>
    </row>
    <row r="73" spans="1:5">
      <c r="A73" s="56">
        <v>12020463</v>
      </c>
      <c r="B73" s="56" t="s">
        <v>132</v>
      </c>
      <c r="C73" s="57"/>
      <c r="D73" s="57"/>
      <c r="E73" s="57">
        <v>500000</v>
      </c>
    </row>
    <row r="74" spans="1:5">
      <c r="A74" s="56">
        <v>12020464</v>
      </c>
      <c r="B74" s="56" t="s">
        <v>133</v>
      </c>
      <c r="C74" s="57"/>
      <c r="D74" s="57"/>
      <c r="E74" s="57">
        <v>200000</v>
      </c>
    </row>
    <row r="75" spans="1:5" hidden="1">
      <c r="A75" s="56">
        <v>12020465</v>
      </c>
      <c r="B75" s="56" t="s">
        <v>134</v>
      </c>
      <c r="C75" s="57"/>
      <c r="D75" s="57"/>
      <c r="E75" s="57"/>
    </row>
    <row r="76" spans="1:5">
      <c r="A76" s="56">
        <v>12020466</v>
      </c>
      <c r="B76" s="56" t="s">
        <v>135</v>
      </c>
      <c r="C76" s="57">
        <v>500000</v>
      </c>
      <c r="D76" s="57">
        <v>400000</v>
      </c>
      <c r="E76" s="57">
        <v>600000</v>
      </c>
    </row>
    <row r="77" spans="1:5">
      <c r="A77" s="56">
        <v>12020470</v>
      </c>
      <c r="B77" s="56" t="s">
        <v>136</v>
      </c>
      <c r="C77" s="57"/>
      <c r="D77" s="57"/>
      <c r="E77" s="57">
        <v>2500000</v>
      </c>
    </row>
    <row r="78" spans="1:5">
      <c r="A78" s="56">
        <v>12020480</v>
      </c>
      <c r="B78" s="56" t="s">
        <v>137</v>
      </c>
      <c r="C78" s="57">
        <v>53705024.869999997</v>
      </c>
      <c r="D78" s="57">
        <v>45649271.140000001</v>
      </c>
      <c r="E78" s="57">
        <v>89508374.790000007</v>
      </c>
    </row>
    <row r="79" spans="1:5" s="1" customFormat="1">
      <c r="A79" s="54">
        <v>12020500</v>
      </c>
      <c r="B79" s="54" t="s">
        <v>138</v>
      </c>
      <c r="C79" s="14">
        <f>C80</f>
        <v>0</v>
      </c>
      <c r="D79" s="14">
        <f t="shared" ref="D79:E79" si="9">D80</f>
        <v>0</v>
      </c>
      <c r="E79" s="14">
        <f t="shared" si="9"/>
        <v>0</v>
      </c>
    </row>
    <row r="80" spans="1:5" hidden="1">
      <c r="A80" s="56">
        <v>12020501</v>
      </c>
      <c r="B80" s="56" t="s">
        <v>139</v>
      </c>
      <c r="C80" s="57"/>
      <c r="D80" s="57"/>
      <c r="E80" s="57"/>
    </row>
    <row r="81" spans="1:5" s="1" customFormat="1">
      <c r="A81" s="54">
        <v>12020600</v>
      </c>
      <c r="B81" s="54" t="s">
        <v>140</v>
      </c>
      <c r="C81" s="14">
        <f>SUM(C82:C94)</f>
        <v>16404006</v>
      </c>
      <c r="D81" s="14">
        <f t="shared" ref="D81:E81" si="10">SUM(D82:D94)</f>
        <v>400000</v>
      </c>
      <c r="E81" s="14">
        <f t="shared" si="10"/>
        <v>25584006</v>
      </c>
    </row>
    <row r="82" spans="1:5">
      <c r="A82" s="56">
        <v>12020601</v>
      </c>
      <c r="B82" s="56" t="s">
        <v>141</v>
      </c>
      <c r="C82" s="57" t="s">
        <v>142</v>
      </c>
      <c r="D82" s="57"/>
      <c r="E82" s="57"/>
    </row>
    <row r="83" spans="1:5" hidden="1">
      <c r="A83" s="56">
        <v>12020602</v>
      </c>
      <c r="B83" s="56" t="s">
        <v>143</v>
      </c>
      <c r="C83" s="57"/>
      <c r="D83" s="57"/>
      <c r="E83" s="57"/>
    </row>
    <row r="84" spans="1:5">
      <c r="A84" s="56">
        <v>12020603</v>
      </c>
      <c r="B84" s="56" t="s">
        <v>144</v>
      </c>
      <c r="C84" s="57"/>
      <c r="D84" s="57"/>
      <c r="E84" s="57">
        <v>1000000</v>
      </c>
    </row>
    <row r="85" spans="1:5">
      <c r="A85" s="56">
        <v>12020604</v>
      </c>
      <c r="B85" s="56" t="s">
        <v>145</v>
      </c>
      <c r="C85" s="57">
        <v>20000</v>
      </c>
      <c r="D85" s="57">
        <v>400000</v>
      </c>
      <c r="E85" s="57">
        <v>2000000</v>
      </c>
    </row>
    <row r="86" spans="1:5" hidden="1">
      <c r="A86" s="56">
        <v>12020608</v>
      </c>
      <c r="B86" s="56" t="s">
        <v>146</v>
      </c>
      <c r="C86" s="57"/>
      <c r="D86" s="57"/>
      <c r="E86" s="57"/>
    </row>
    <row r="87" spans="1:5">
      <c r="A87" s="56">
        <v>12020609</v>
      </c>
      <c r="B87" s="56" t="s">
        <v>147</v>
      </c>
      <c r="C87" s="57"/>
      <c r="D87" s="57"/>
      <c r="E87" s="57">
        <v>5000000</v>
      </c>
    </row>
    <row r="88" spans="1:5">
      <c r="A88" s="56">
        <v>12020611</v>
      </c>
      <c r="B88" s="56" t="s">
        <v>148</v>
      </c>
      <c r="C88" s="57"/>
      <c r="D88" s="57"/>
      <c r="E88" s="57">
        <v>1000000</v>
      </c>
    </row>
    <row r="89" spans="1:5" hidden="1">
      <c r="A89" s="56">
        <v>12020612</v>
      </c>
      <c r="B89" s="56" t="s">
        <v>149</v>
      </c>
      <c r="C89" s="57"/>
      <c r="D89" s="57"/>
      <c r="E89" s="57"/>
    </row>
    <row r="90" spans="1:5">
      <c r="A90" s="56">
        <v>12020614</v>
      </c>
      <c r="B90" s="56" t="s">
        <v>150</v>
      </c>
      <c r="C90" s="57">
        <v>16384006</v>
      </c>
      <c r="D90" s="57"/>
      <c r="E90" s="57">
        <v>16384006</v>
      </c>
    </row>
    <row r="91" spans="1:5" hidden="1">
      <c r="A91" s="56">
        <v>12020615</v>
      </c>
      <c r="B91" s="56" t="s">
        <v>151</v>
      </c>
      <c r="C91" s="57"/>
      <c r="D91" s="57"/>
      <c r="E91" s="57"/>
    </row>
    <row r="92" spans="1:5">
      <c r="A92" s="56">
        <v>12020616</v>
      </c>
      <c r="B92" s="56" t="s">
        <v>152</v>
      </c>
      <c r="C92" s="57"/>
      <c r="D92" s="57"/>
      <c r="E92" s="57">
        <v>200000</v>
      </c>
    </row>
    <row r="93" spans="1:5" hidden="1">
      <c r="A93" s="56">
        <v>12020617</v>
      </c>
      <c r="B93" s="56" t="s">
        <v>153</v>
      </c>
      <c r="C93" s="57"/>
      <c r="D93" s="57"/>
      <c r="E93" s="57"/>
    </row>
    <row r="94" spans="1:5" hidden="1">
      <c r="A94" s="56">
        <v>12020618</v>
      </c>
      <c r="B94" s="56" t="s">
        <v>154</v>
      </c>
      <c r="C94" s="57"/>
      <c r="D94" s="57"/>
      <c r="E94" s="57"/>
    </row>
    <row r="95" spans="1:5" s="1" customFormat="1">
      <c r="A95" s="54">
        <v>12020700</v>
      </c>
      <c r="B95" s="54" t="s">
        <v>155</v>
      </c>
      <c r="C95" s="14">
        <f>SUM(C96:C104)</f>
        <v>78040000</v>
      </c>
      <c r="D95" s="14">
        <f t="shared" ref="D95:E95" si="11">SUM(D96:D104)</f>
        <v>37849400</v>
      </c>
      <c r="E95" s="14">
        <f t="shared" si="11"/>
        <v>68450000</v>
      </c>
    </row>
    <row r="96" spans="1:5" hidden="1">
      <c r="A96" s="56">
        <v>12020701</v>
      </c>
      <c r="B96" s="56" t="s">
        <v>156</v>
      </c>
      <c r="C96" s="57"/>
      <c r="D96" s="57"/>
      <c r="E96" s="57"/>
    </row>
    <row r="97" spans="1:5">
      <c r="A97" s="56">
        <v>12020702</v>
      </c>
      <c r="B97" s="56" t="s">
        <v>157</v>
      </c>
      <c r="C97" s="57"/>
      <c r="D97" s="57"/>
      <c r="E97" s="57">
        <v>200000</v>
      </c>
    </row>
    <row r="98" spans="1:5">
      <c r="A98" s="56">
        <v>12020703</v>
      </c>
      <c r="B98" s="56" t="s">
        <v>158</v>
      </c>
      <c r="C98" s="57">
        <v>78040000</v>
      </c>
      <c r="D98" s="57">
        <v>37849400</v>
      </c>
      <c r="E98" s="57">
        <v>68000000</v>
      </c>
    </row>
    <row r="99" spans="1:5" hidden="1">
      <c r="A99" s="56">
        <v>12020704</v>
      </c>
      <c r="B99" s="56" t="s">
        <v>159</v>
      </c>
      <c r="C99" s="57"/>
      <c r="D99" s="57"/>
      <c r="E99" s="57"/>
    </row>
    <row r="100" spans="1:5" hidden="1">
      <c r="A100" s="56">
        <v>12020705</v>
      </c>
      <c r="B100" s="56" t="s">
        <v>160</v>
      </c>
      <c r="C100" s="57"/>
      <c r="D100" s="57"/>
      <c r="E100" s="57"/>
    </row>
    <row r="101" spans="1:5" hidden="1">
      <c r="A101" s="56">
        <v>12020707</v>
      </c>
      <c r="B101" s="56" t="s">
        <v>161</v>
      </c>
      <c r="C101" s="57"/>
      <c r="D101" s="57"/>
      <c r="E101" s="57"/>
    </row>
    <row r="102" spans="1:5">
      <c r="A102" s="56">
        <v>12020708</v>
      </c>
      <c r="B102" s="56" t="s">
        <v>162</v>
      </c>
      <c r="C102" s="57"/>
      <c r="D102" s="57"/>
      <c r="E102" s="57">
        <v>250000</v>
      </c>
    </row>
    <row r="103" spans="1:5" hidden="1">
      <c r="A103" s="56">
        <v>12020709</v>
      </c>
      <c r="B103" s="56" t="s">
        <v>163</v>
      </c>
      <c r="C103" s="57"/>
      <c r="D103" s="57"/>
      <c r="E103" s="57"/>
    </row>
    <row r="104" spans="1:5" hidden="1">
      <c r="A104" s="56">
        <v>12020711</v>
      </c>
      <c r="B104" s="56" t="s">
        <v>164</v>
      </c>
      <c r="C104" s="57"/>
      <c r="D104" s="57"/>
      <c r="E104" s="57"/>
    </row>
    <row r="105" spans="1:5" s="1" customFormat="1">
      <c r="A105" s="54">
        <v>12020800</v>
      </c>
      <c r="B105" s="54" t="s">
        <v>165</v>
      </c>
      <c r="C105" s="14">
        <f>SUM(C106:C108)</f>
        <v>0</v>
      </c>
      <c r="D105" s="14">
        <f t="shared" ref="D105:E105" si="12">SUM(D106:D108)</f>
        <v>30000</v>
      </c>
      <c r="E105" s="14">
        <f t="shared" si="12"/>
        <v>100000</v>
      </c>
    </row>
    <row r="106" spans="1:5" hidden="1">
      <c r="A106" s="56">
        <v>12020801</v>
      </c>
      <c r="B106" s="56" t="s">
        <v>166</v>
      </c>
      <c r="C106" s="57"/>
      <c r="D106" s="57"/>
      <c r="E106" s="57"/>
    </row>
    <row r="107" spans="1:5" hidden="1">
      <c r="A107" s="56">
        <v>12020803</v>
      </c>
      <c r="B107" s="56" t="s">
        <v>167</v>
      </c>
      <c r="C107" s="57"/>
      <c r="D107" s="57"/>
      <c r="E107" s="57"/>
    </row>
    <row r="108" spans="1:5">
      <c r="A108" s="56">
        <v>12020804</v>
      </c>
      <c r="B108" s="56" t="s">
        <v>168</v>
      </c>
      <c r="C108" s="57"/>
      <c r="D108" s="57">
        <v>30000</v>
      </c>
      <c r="E108" s="57">
        <v>100000</v>
      </c>
    </row>
    <row r="109" spans="1:5" s="1" customFormat="1">
      <c r="A109" s="54">
        <v>12020900</v>
      </c>
      <c r="B109" s="54" t="s">
        <v>169</v>
      </c>
      <c r="C109" s="14">
        <f>C110</f>
        <v>900000</v>
      </c>
      <c r="D109" s="14">
        <f t="shared" ref="D109:E109" si="13">D110</f>
        <v>320500</v>
      </c>
      <c r="E109" s="14">
        <f t="shared" si="13"/>
        <v>1000000</v>
      </c>
    </row>
    <row r="110" spans="1:5">
      <c r="A110" s="56">
        <v>12020901</v>
      </c>
      <c r="B110" s="56" t="s">
        <v>170</v>
      </c>
      <c r="C110" s="57">
        <v>900000</v>
      </c>
      <c r="D110" s="57">
        <v>320500</v>
      </c>
      <c r="E110" s="57">
        <v>1000000</v>
      </c>
    </row>
    <row r="111" spans="1:5" s="1" customFormat="1">
      <c r="A111" s="54">
        <v>12021000</v>
      </c>
      <c r="B111" s="54" t="s">
        <v>171</v>
      </c>
      <c r="C111" s="14">
        <f>C112</f>
        <v>0</v>
      </c>
      <c r="D111" s="14">
        <f t="shared" ref="D111:E111" si="14">D112</f>
        <v>0</v>
      </c>
      <c r="E111" s="14">
        <f t="shared" si="14"/>
        <v>0</v>
      </c>
    </row>
    <row r="112" spans="1:5" hidden="1">
      <c r="A112" s="56">
        <v>12021004</v>
      </c>
      <c r="B112" s="56" t="s">
        <v>172</v>
      </c>
      <c r="C112" s="57"/>
      <c r="D112" s="57"/>
      <c r="E112" s="57"/>
    </row>
    <row r="113" spans="1:5" s="1" customFormat="1">
      <c r="A113" s="54">
        <v>12021100</v>
      </c>
      <c r="B113" s="54" t="s">
        <v>173</v>
      </c>
      <c r="C113" s="14">
        <f>SUM(C114:C115)</f>
        <v>0</v>
      </c>
      <c r="D113" s="14">
        <f t="shared" ref="D113:E113" si="15">SUM(D114:D115)</f>
        <v>0</v>
      </c>
      <c r="E113" s="14">
        <f t="shared" si="15"/>
        <v>0</v>
      </c>
    </row>
    <row r="114" spans="1:5" hidden="1">
      <c r="A114" s="56">
        <v>12021102</v>
      </c>
      <c r="B114" s="56" t="s">
        <v>174</v>
      </c>
      <c r="C114" s="57"/>
      <c r="D114" s="57"/>
      <c r="E114" s="57"/>
    </row>
    <row r="115" spans="1:5" hidden="1">
      <c r="A115" s="56">
        <v>12021103</v>
      </c>
      <c r="B115" s="56" t="s">
        <v>175</v>
      </c>
      <c r="C115" s="57"/>
      <c r="D115" s="57"/>
      <c r="E115" s="57"/>
    </row>
    <row r="116" spans="1:5" s="1" customFormat="1">
      <c r="A116" s="54">
        <v>12021200</v>
      </c>
      <c r="B116" s="54" t="s">
        <v>176</v>
      </c>
      <c r="C116" s="14">
        <f>C117</f>
        <v>0</v>
      </c>
      <c r="D116" s="14">
        <f t="shared" ref="D116:E116" si="16">D117</f>
        <v>0</v>
      </c>
      <c r="E116" s="14">
        <f t="shared" si="16"/>
        <v>0</v>
      </c>
    </row>
    <row r="117" spans="1:5" hidden="1">
      <c r="A117" s="56">
        <v>12021210</v>
      </c>
      <c r="B117" s="56" t="s">
        <v>177</v>
      </c>
      <c r="C117" s="57"/>
      <c r="D117" s="57"/>
      <c r="E117" s="57"/>
    </row>
    <row r="118" spans="1:5" s="1" customFormat="1">
      <c r="A118" s="54">
        <v>13000000</v>
      </c>
      <c r="B118" s="54" t="s">
        <v>178</v>
      </c>
      <c r="C118" s="14">
        <f>C119+C125</f>
        <v>0</v>
      </c>
      <c r="D118" s="58">
        <f t="shared" ref="D118:E118" si="17">D119+D125</f>
        <v>0</v>
      </c>
      <c r="E118" s="58">
        <f t="shared" si="17"/>
        <v>0</v>
      </c>
    </row>
    <row r="119" spans="1:5" s="1" customFormat="1">
      <c r="A119" s="54">
        <v>13010000</v>
      </c>
      <c r="B119" s="54" t="s">
        <v>179</v>
      </c>
      <c r="C119" s="14">
        <f>C120+C123</f>
        <v>0</v>
      </c>
      <c r="D119" s="58">
        <f t="shared" ref="D119:E119" si="18">D120+D123</f>
        <v>0</v>
      </c>
      <c r="E119" s="58">
        <f t="shared" si="18"/>
        <v>0</v>
      </c>
    </row>
    <row r="120" spans="1:5" s="1" customFormat="1">
      <c r="A120" s="54">
        <v>13010100</v>
      </c>
      <c r="B120" s="54" t="s">
        <v>180</v>
      </c>
      <c r="C120" s="14">
        <f>SUM(C121:C122)</f>
        <v>0</v>
      </c>
      <c r="D120" s="14">
        <f t="shared" ref="D120:E120" si="19">SUM(D121:D122)</f>
        <v>0</v>
      </c>
      <c r="E120" s="14">
        <f t="shared" si="19"/>
        <v>0</v>
      </c>
    </row>
    <row r="121" spans="1:5" hidden="1">
      <c r="A121" s="56">
        <v>13010101</v>
      </c>
      <c r="B121" s="56" t="s">
        <v>181</v>
      </c>
      <c r="C121" s="57"/>
      <c r="D121" s="57"/>
      <c r="E121" s="57"/>
    </row>
    <row r="122" spans="1:5" hidden="1">
      <c r="A122" s="56">
        <v>13010102</v>
      </c>
      <c r="B122" s="56" t="s">
        <v>182</v>
      </c>
      <c r="C122" s="57"/>
      <c r="D122" s="57"/>
      <c r="E122" s="57"/>
    </row>
    <row r="123" spans="1:5" s="1" customFormat="1">
      <c r="A123" s="54">
        <v>13010200</v>
      </c>
      <c r="B123" s="54" t="s">
        <v>183</v>
      </c>
      <c r="C123" s="14">
        <f>C124</f>
        <v>0</v>
      </c>
      <c r="D123" s="14">
        <f t="shared" ref="D123:E123" si="20">D124</f>
        <v>0</v>
      </c>
      <c r="E123" s="14">
        <f t="shared" si="20"/>
        <v>0</v>
      </c>
    </row>
    <row r="124" spans="1:5" hidden="1">
      <c r="A124" s="56">
        <v>13010202</v>
      </c>
      <c r="B124" s="56" t="s">
        <v>184</v>
      </c>
      <c r="C124" s="57"/>
      <c r="D124" s="57"/>
      <c r="E124" s="57"/>
    </row>
    <row r="125" spans="1:5" s="1" customFormat="1">
      <c r="A125" s="54">
        <v>13020000</v>
      </c>
      <c r="B125" s="54" t="s">
        <v>185</v>
      </c>
      <c r="C125" s="14">
        <f>C126</f>
        <v>0</v>
      </c>
      <c r="D125" s="14">
        <f t="shared" ref="D125:E128" si="21">D126</f>
        <v>0</v>
      </c>
      <c r="E125" s="14">
        <f t="shared" si="21"/>
        <v>0</v>
      </c>
    </row>
    <row r="126" spans="1:5" s="1" customFormat="1">
      <c r="A126" s="54">
        <v>13020100</v>
      </c>
      <c r="B126" s="54" t="s">
        <v>186</v>
      </c>
      <c r="C126" s="14">
        <f>C127</f>
        <v>0</v>
      </c>
      <c r="D126" s="14">
        <f t="shared" si="21"/>
        <v>0</v>
      </c>
      <c r="E126" s="14">
        <f t="shared" si="21"/>
        <v>0</v>
      </c>
    </row>
    <row r="127" spans="1:5" hidden="1">
      <c r="A127" s="56">
        <v>13020106</v>
      </c>
      <c r="B127" s="56" t="s">
        <v>187</v>
      </c>
      <c r="C127" s="57"/>
      <c r="D127" s="57"/>
      <c r="E127" s="57"/>
    </row>
    <row r="128" spans="1:5" s="1" customFormat="1">
      <c r="A128" s="54">
        <v>14020100</v>
      </c>
      <c r="B128" s="54" t="s">
        <v>188</v>
      </c>
      <c r="C128" s="14">
        <f>C129</f>
        <v>0</v>
      </c>
      <c r="D128" s="14">
        <f t="shared" si="21"/>
        <v>0</v>
      </c>
      <c r="E128" s="14">
        <f t="shared" si="21"/>
        <v>0</v>
      </c>
    </row>
    <row r="129" spans="1:5">
      <c r="A129" s="56">
        <v>14020106</v>
      </c>
      <c r="B129" s="56" t="s">
        <v>187</v>
      </c>
      <c r="C129" s="57">
        <v>0</v>
      </c>
      <c r="D129" s="57"/>
      <c r="E129" s="57"/>
    </row>
    <row r="130" spans="1:5" hidden="1"/>
    <row r="131" spans="1:5" hidden="1"/>
    <row r="132" spans="1:5" hidden="1"/>
    <row r="133" spans="1:5" hidden="1"/>
    <row r="134" spans="1:5" hidden="1"/>
    <row r="135" spans="1:5" hidden="1"/>
    <row r="136" spans="1:5" hidden="1"/>
    <row r="137" spans="1:5" hidden="1"/>
    <row r="138" spans="1:5" hidden="1"/>
    <row r="139" spans="1:5" hidden="1"/>
    <row r="140" spans="1:5" hidden="1"/>
    <row r="141" spans="1:5" hidden="1"/>
    <row r="142" spans="1:5" hidden="1"/>
    <row r="143" spans="1:5" hidden="1"/>
    <row r="144" spans="1:5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fII3fHjyHBy816M3DOc9kC44NS07z3fBhzme8pVSTqdykN7x3rQJC5LrXpjwgf4SIMcNolEDIAhMC/EOOLvOzw==" saltValue="DH1FF80ioO+X8ihCgKqnTQ==" spinCount="100000" sheet="1" objects="1" scenarios="1" formatColumns="0" formatRows="0" selectLockedCells="1"/>
  <mergeCells count="2">
    <mergeCell ref="A1:E1"/>
    <mergeCell ref="A2:E2"/>
  </mergeCells>
  <pageMargins left="0.31496062992125984" right="0.19685039370078741" top="0.19685039370078741" bottom="0.15748031496062992" header="0.31496062992125984" footer="0.31496062992125984"/>
  <pageSetup paperSize="9" scale="65" orientation="landscape" r:id="rId1"/>
  <headerFooter>
    <oddFooter>&amp;CPage &amp;P</oddFooter>
  </headerFooter>
  <rowBreaks count="1" manualBreakCount="1">
    <brk id="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B82" zoomScaleNormal="110" zoomScaleSheetLayoutView="100" workbookViewId="0">
      <selection sqref="A1:E1"/>
    </sheetView>
  </sheetViews>
  <sheetFormatPr defaultColWidth="8.81640625" defaultRowHeight="15"/>
  <cols>
    <col min="1" max="1" width="15" style="1" customWidth="1"/>
    <col min="2" max="2" width="57.81640625" style="1" customWidth="1"/>
    <col min="3" max="3" width="33.26953125" style="1" customWidth="1"/>
    <col min="4" max="4" width="31.26953125" style="1" customWidth="1"/>
    <col min="5" max="5" width="25.81640625" style="1" customWidth="1"/>
    <col min="6" max="16384" width="8.81640625" style="1"/>
  </cols>
  <sheetData>
    <row r="1" spans="1:5">
      <c r="A1" s="71" t="s">
        <v>189</v>
      </c>
      <c r="B1" s="71"/>
      <c r="C1" s="71"/>
      <c r="D1" s="71"/>
      <c r="E1" s="71"/>
    </row>
    <row r="2" spans="1:5">
      <c r="A2" s="72" t="s">
        <v>190</v>
      </c>
      <c r="B2" s="72"/>
      <c r="C2" s="72"/>
      <c r="D2" s="72"/>
      <c r="E2" s="72"/>
    </row>
    <row r="3" spans="1:5">
      <c r="A3" s="2"/>
      <c r="B3" s="2"/>
      <c r="C3" s="2"/>
      <c r="D3" s="2"/>
      <c r="E3" s="2"/>
    </row>
    <row r="4" spans="1:5" ht="45">
      <c r="A4" s="16" t="s">
        <v>63</v>
      </c>
      <c r="B4" s="17" t="s">
        <v>64</v>
      </c>
      <c r="C4" s="4" t="s">
        <v>3</v>
      </c>
      <c r="D4" s="4" t="s">
        <v>4</v>
      </c>
      <c r="E4" s="4" t="s">
        <v>5</v>
      </c>
    </row>
    <row r="5" spans="1:5">
      <c r="A5" s="22"/>
      <c r="B5" s="6" t="s">
        <v>27</v>
      </c>
      <c r="C5" s="14">
        <f>C6+C118</f>
        <v>4755792765.9800005</v>
      </c>
      <c r="D5" s="14">
        <f t="shared" ref="D5:E5" si="0">D6+D118</f>
        <v>3850660535.6999998</v>
      </c>
      <c r="E5" s="14">
        <f t="shared" si="0"/>
        <v>7656890733.6199999</v>
      </c>
    </row>
    <row r="6" spans="1:5">
      <c r="A6" s="5">
        <v>2</v>
      </c>
      <c r="B6" s="6" t="s">
        <v>191</v>
      </c>
      <c r="C6" s="14">
        <f>C7+C25</f>
        <v>3677792765.9800005</v>
      </c>
      <c r="D6" s="14">
        <f>D7+D25</f>
        <v>3150538563.5699997</v>
      </c>
      <c r="E6" s="14">
        <f>E7+E25</f>
        <v>3719755741.9200001</v>
      </c>
    </row>
    <row r="7" spans="1:5">
      <c r="A7" s="5">
        <v>21</v>
      </c>
      <c r="B7" s="6" t="s">
        <v>192</v>
      </c>
      <c r="C7" s="14">
        <f>C8+C13+C20</f>
        <v>2388463692.2600002</v>
      </c>
      <c r="D7" s="14">
        <f t="shared" ref="D7:E7" si="1">D8+D13+D20</f>
        <v>2310470579.6399999</v>
      </c>
      <c r="E7" s="14">
        <f t="shared" si="1"/>
        <v>2516414816.2800002</v>
      </c>
    </row>
    <row r="8" spans="1:5">
      <c r="A8" s="5">
        <v>2101</v>
      </c>
      <c r="B8" s="6" t="s">
        <v>193</v>
      </c>
      <c r="C8" s="14">
        <f>C9</f>
        <v>1756963731.25</v>
      </c>
      <c r="D8" s="14">
        <f t="shared" ref="D8:E8" si="2">D9</f>
        <v>1684875581.0599999</v>
      </c>
      <c r="E8" s="14">
        <f t="shared" si="2"/>
        <v>1892749804.6400001</v>
      </c>
    </row>
    <row r="9" spans="1:5">
      <c r="A9" s="5">
        <v>210101</v>
      </c>
      <c r="B9" s="6" t="s">
        <v>194</v>
      </c>
      <c r="C9" s="14">
        <f>SUM(C10:C12)</f>
        <v>1756963731.25</v>
      </c>
      <c r="D9" s="14">
        <f>SUM(D10:D12)</f>
        <v>1684875581.0599999</v>
      </c>
      <c r="E9" s="14">
        <f>SUM(E10:E12)</f>
        <v>1892749804.6400001</v>
      </c>
    </row>
    <row r="10" spans="1:5">
      <c r="A10" s="22">
        <v>21010101</v>
      </c>
      <c r="B10" s="21" t="s">
        <v>193</v>
      </c>
      <c r="C10" s="36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1756963731.25</v>
      </c>
      <c r="D10" s="36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1684875581.0599999</v>
      </c>
      <c r="E10" s="36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1892749804.6400001</v>
      </c>
    </row>
    <row r="11" spans="1:5">
      <c r="A11" s="22">
        <v>21010102</v>
      </c>
      <c r="B11" s="21" t="s">
        <v>195</v>
      </c>
      <c r="C11" s="36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36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36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>
      <c r="A12" s="22">
        <v>21010103</v>
      </c>
      <c r="B12" s="21" t="s">
        <v>196</v>
      </c>
      <c r="C12" s="36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0</v>
      </c>
      <c r="D12" s="36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0</v>
      </c>
      <c r="E12" s="36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0</v>
      </c>
    </row>
    <row r="13" spans="1:5">
      <c r="A13" s="5">
        <v>2102</v>
      </c>
      <c r="B13" s="6" t="s">
        <v>197</v>
      </c>
      <c r="C13" s="14">
        <f>C14+C18</f>
        <v>82305260.180000007</v>
      </c>
      <c r="D13" s="14">
        <f>D14+D18</f>
        <v>82305260.180000007</v>
      </c>
      <c r="E13" s="14">
        <f>E14+E18</f>
        <v>36000000</v>
      </c>
    </row>
    <row r="14" spans="1:5">
      <c r="A14" s="5">
        <v>210201</v>
      </c>
      <c r="B14" s="6" t="s">
        <v>198</v>
      </c>
      <c r="C14" s="14">
        <f>SUM(C15:C17)</f>
        <v>82305260.180000007</v>
      </c>
      <c r="D14" s="14">
        <f>SUM(D15:D17)</f>
        <v>82305260.180000007</v>
      </c>
      <c r="E14" s="14">
        <f>SUM(E15:E17)</f>
        <v>36000000</v>
      </c>
    </row>
    <row r="15" spans="1:5">
      <c r="A15" s="22">
        <v>21020104</v>
      </c>
      <c r="B15" s="21" t="s">
        <v>199</v>
      </c>
      <c r="C15" s="36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46305260.18</v>
      </c>
      <c r="D15" s="36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46305260.18</v>
      </c>
      <c r="E15" s="36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>
      <c r="A16" s="22">
        <v>21020108</v>
      </c>
      <c r="B16" s="21" t="s">
        <v>200</v>
      </c>
      <c r="C16" s="36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36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36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>
      <c r="A17" s="22">
        <v>21020109</v>
      </c>
      <c r="B17" s="21" t="s">
        <v>201</v>
      </c>
      <c r="C17" s="36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36000000</v>
      </c>
      <c r="D17" s="36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36000000</v>
      </c>
      <c r="E17" s="36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>
      <c r="A18" s="5">
        <v>210202</v>
      </c>
      <c r="B18" s="6" t="s">
        <v>202</v>
      </c>
      <c r="C18" s="14">
        <f>C19</f>
        <v>0</v>
      </c>
      <c r="D18" s="14">
        <f t="shared" ref="D18:E18" si="3">D19</f>
        <v>0</v>
      </c>
      <c r="E18" s="14">
        <f t="shared" si="3"/>
        <v>0</v>
      </c>
    </row>
    <row r="19" spans="1:5">
      <c r="A19" s="22">
        <v>21020207</v>
      </c>
      <c r="B19" s="21" t="s">
        <v>203</v>
      </c>
      <c r="C19" s="36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36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36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>
      <c r="A20" s="5">
        <v>210301</v>
      </c>
      <c r="B20" s="6" t="s">
        <v>204</v>
      </c>
      <c r="C20" s="14">
        <f>SUM(C21:C23)</f>
        <v>549194700.83000004</v>
      </c>
      <c r="D20" s="14">
        <f>SUM(D21:D23)</f>
        <v>543289738.39999998</v>
      </c>
      <c r="E20" s="14">
        <f>SUM(E21:E23)</f>
        <v>587665011.63999999</v>
      </c>
    </row>
    <row r="21" spans="1:5">
      <c r="A21" s="22">
        <v>21030101</v>
      </c>
      <c r="B21" s="21" t="s">
        <v>205</v>
      </c>
      <c r="C21" s="36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200000000</v>
      </c>
      <c r="D21" s="36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200000000</v>
      </c>
      <c r="E21" s="36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>
      <c r="A22" s="22">
        <v>21030102</v>
      </c>
      <c r="B22" s="21" t="s">
        <v>206</v>
      </c>
      <c r="C22" s="36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332341285.36000001</v>
      </c>
      <c r="D22" s="36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326708100.57999998</v>
      </c>
      <c r="E22" s="36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369268094.85000002</v>
      </c>
    </row>
    <row r="23" spans="1:5">
      <c r="A23" s="22">
        <v>21030104</v>
      </c>
      <c r="B23" s="21" t="s">
        <v>207</v>
      </c>
      <c r="C23" s="36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16853415.469999999</v>
      </c>
      <c r="D23" s="36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16581637.82</v>
      </c>
      <c r="E23" s="36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18396916.789999999</v>
      </c>
    </row>
    <row r="24" spans="1:5" hidden="1">
      <c r="A24" s="22"/>
      <c r="B24" s="21"/>
      <c r="C24" s="36"/>
      <c r="D24" s="36"/>
      <c r="E24" s="36"/>
    </row>
    <row r="25" spans="1:5">
      <c r="A25" s="5">
        <v>22</v>
      </c>
      <c r="B25" s="6" t="s">
        <v>208</v>
      </c>
      <c r="C25" s="14">
        <f>C26+C103+C107+C112</f>
        <v>1289329073.72</v>
      </c>
      <c r="D25" s="14">
        <f t="shared" ref="D25:E25" si="4">D26+D103+D107+D112</f>
        <v>840067983.92999995</v>
      </c>
      <c r="E25" s="14">
        <f t="shared" si="4"/>
        <v>1203340925.6399999</v>
      </c>
    </row>
    <row r="26" spans="1:5">
      <c r="A26" s="5">
        <v>2202</v>
      </c>
      <c r="B26" s="6" t="s">
        <v>209</v>
      </c>
      <c r="C26" s="14">
        <f>C27+C32+C40+C54+C63+C66+C72+C81+C85+C88</f>
        <v>789685722</v>
      </c>
      <c r="D26" s="14">
        <f t="shared" ref="D26:E26" si="5">D27+D32+D40+D54+D63+D66+D72+D81+D85+D88</f>
        <v>540516226</v>
      </c>
      <c r="E26" s="14">
        <f t="shared" si="5"/>
        <v>844288343.55999994</v>
      </c>
    </row>
    <row r="27" spans="1:5">
      <c r="A27" s="5">
        <v>220201</v>
      </c>
      <c r="B27" s="6" t="s">
        <v>210</v>
      </c>
      <c r="C27" s="14">
        <f>SUM(C28:C31)</f>
        <v>49950000</v>
      </c>
      <c r="D27" s="14">
        <f t="shared" ref="D27:E27" si="6">SUM(D28:D31)</f>
        <v>33229000</v>
      </c>
      <c r="E27" s="14">
        <f t="shared" si="6"/>
        <v>46000000</v>
      </c>
    </row>
    <row r="28" spans="1:5">
      <c r="A28" s="22">
        <v>22020101</v>
      </c>
      <c r="B28" s="21" t="s">
        <v>211</v>
      </c>
      <c r="C28" s="36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750000</v>
      </c>
      <c r="D28" s="36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180000</v>
      </c>
      <c r="E28" s="36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500000</v>
      </c>
    </row>
    <row r="29" spans="1:5">
      <c r="A29" s="22">
        <v>22020102</v>
      </c>
      <c r="B29" s="21" t="s">
        <v>212</v>
      </c>
      <c r="C29" s="36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45200000</v>
      </c>
      <c r="D29" s="36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29449000</v>
      </c>
      <c r="E29" s="36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40500000</v>
      </c>
    </row>
    <row r="30" spans="1:5">
      <c r="A30" s="22">
        <v>22020103</v>
      </c>
      <c r="B30" s="21" t="s">
        <v>213</v>
      </c>
      <c r="C30" s="36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36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36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>
      <c r="A31" s="22">
        <v>22020104</v>
      </c>
      <c r="B31" s="21" t="s">
        <v>214</v>
      </c>
      <c r="C31" s="36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4000000</v>
      </c>
      <c r="D31" s="36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3600000</v>
      </c>
      <c r="E31" s="36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5000000</v>
      </c>
    </row>
    <row r="32" spans="1:5">
      <c r="A32" s="5">
        <v>220202</v>
      </c>
      <c r="B32" s="6" t="s">
        <v>215</v>
      </c>
      <c r="C32" s="14">
        <f>SUM(C33:C39)</f>
        <v>1000000</v>
      </c>
      <c r="D32" s="14">
        <f t="shared" ref="D32:E32" si="7">SUM(D33:D39)</f>
        <v>1000000</v>
      </c>
      <c r="E32" s="14">
        <f t="shared" si="7"/>
        <v>2700000</v>
      </c>
    </row>
    <row r="33" spans="1:5">
      <c r="A33" s="22">
        <v>22020201</v>
      </c>
      <c r="B33" s="21" t="s">
        <v>216</v>
      </c>
      <c r="C33" s="36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36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1000000</v>
      </c>
      <c r="E33" s="36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2400000</v>
      </c>
    </row>
    <row r="34" spans="1:5">
      <c r="A34" s="22">
        <v>22020202</v>
      </c>
      <c r="B34" s="21" t="s">
        <v>217</v>
      </c>
      <c r="C34" s="36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36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36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>
      <c r="A35" s="22">
        <v>22020203</v>
      </c>
      <c r="B35" s="21" t="s">
        <v>218</v>
      </c>
      <c r="C35" s="36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36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36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300000</v>
      </c>
    </row>
    <row r="36" spans="1:5">
      <c r="A36" s="22">
        <v>22020204</v>
      </c>
      <c r="B36" s="21" t="s">
        <v>219</v>
      </c>
      <c r="C36" s="36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36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36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>
      <c r="A37" s="22">
        <v>22020205</v>
      </c>
      <c r="B37" s="21" t="s">
        <v>220</v>
      </c>
      <c r="C37" s="36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36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36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>
      <c r="A38" s="22">
        <v>22020206</v>
      </c>
      <c r="B38" s="21" t="s">
        <v>221</v>
      </c>
      <c r="C38" s="36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36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36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>
      <c r="A39" s="22">
        <v>22020210</v>
      </c>
      <c r="B39" s="21" t="s">
        <v>222</v>
      </c>
      <c r="C39" s="36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36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36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>
      <c r="A40" s="5">
        <v>220203</v>
      </c>
      <c r="B40" s="6" t="s">
        <v>223</v>
      </c>
      <c r="C40" s="14">
        <f>SUM(C41:C53)</f>
        <v>39600000</v>
      </c>
      <c r="D40" s="14">
        <f t="shared" ref="D40:E40" si="8">SUM(D41:D53)</f>
        <v>32235000</v>
      </c>
      <c r="E40" s="14">
        <f t="shared" si="8"/>
        <v>76500000</v>
      </c>
    </row>
    <row r="41" spans="1:5">
      <c r="A41" s="22">
        <v>22020301</v>
      </c>
      <c r="B41" s="21" t="s">
        <v>224</v>
      </c>
      <c r="C41" s="36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21600000</v>
      </c>
      <c r="D41" s="36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16735000</v>
      </c>
      <c r="E41" s="36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21500000</v>
      </c>
    </row>
    <row r="42" spans="1:5">
      <c r="A42" s="22">
        <v>22020302</v>
      </c>
      <c r="B42" s="21" t="s">
        <v>225</v>
      </c>
      <c r="C42" s="36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3000000</v>
      </c>
      <c r="D42" s="36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3000000</v>
      </c>
      <c r="E42" s="36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5000000</v>
      </c>
    </row>
    <row r="43" spans="1:5">
      <c r="A43" s="22">
        <v>22020303</v>
      </c>
      <c r="B43" s="21" t="s">
        <v>226</v>
      </c>
      <c r="C43" s="36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36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36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>
      <c r="A44" s="22">
        <v>22020304</v>
      </c>
      <c r="B44" s="21" t="s">
        <v>227</v>
      </c>
      <c r="C44" s="36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36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36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>
      <c r="A45" s="22">
        <v>22020305</v>
      </c>
      <c r="B45" s="21" t="s">
        <v>228</v>
      </c>
      <c r="C45" s="36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36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36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1000000</v>
      </c>
    </row>
    <row r="46" spans="1:5">
      <c r="A46" s="22">
        <v>22020306</v>
      </c>
      <c r="B46" s="21" t="s">
        <v>229</v>
      </c>
      <c r="C46" s="36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36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36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6000000</v>
      </c>
    </row>
    <row r="47" spans="1:5">
      <c r="A47" s="22">
        <v>22020307</v>
      </c>
      <c r="B47" s="21" t="s">
        <v>230</v>
      </c>
      <c r="C47" s="36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5000000</v>
      </c>
      <c r="D47" s="36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3850000</v>
      </c>
      <c r="E47" s="36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30000000</v>
      </c>
    </row>
    <row r="48" spans="1:5">
      <c r="A48" s="22">
        <v>22020308</v>
      </c>
      <c r="B48" s="21" t="s">
        <v>231</v>
      </c>
      <c r="C48" s="36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36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36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>
      <c r="A49" s="22">
        <v>22020309</v>
      </c>
      <c r="B49" s="21" t="s">
        <v>232</v>
      </c>
      <c r="C49" s="36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36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36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3000000</v>
      </c>
    </row>
    <row r="50" spans="1:5">
      <c r="A50" s="22">
        <v>22020310</v>
      </c>
      <c r="B50" s="21" t="s">
        <v>233</v>
      </c>
      <c r="C50" s="36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5000000</v>
      </c>
      <c r="D50" s="36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4300000</v>
      </c>
      <c r="E50" s="36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5000000</v>
      </c>
    </row>
    <row r="51" spans="1:5">
      <c r="A51" s="22">
        <v>22020311</v>
      </c>
      <c r="B51" s="21" t="s">
        <v>234</v>
      </c>
      <c r="C51" s="36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36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36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>
      <c r="A52" s="22">
        <v>22020312</v>
      </c>
      <c r="B52" s="21" t="s">
        <v>235</v>
      </c>
      <c r="C52" s="36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5000000</v>
      </c>
      <c r="D52" s="36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4350000</v>
      </c>
      <c r="E52" s="36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5000000</v>
      </c>
    </row>
    <row r="53" spans="1:5">
      <c r="A53" s="22">
        <v>22020313</v>
      </c>
      <c r="B53" s="21" t="s">
        <v>236</v>
      </c>
      <c r="C53" s="36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36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36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>
      <c r="A54" s="5">
        <v>220204</v>
      </c>
      <c r="B54" s="6" t="s">
        <v>237</v>
      </c>
      <c r="C54" s="14">
        <f>SUM(C55:C62)</f>
        <v>49296000</v>
      </c>
      <c r="D54" s="14">
        <f t="shared" ref="D54:E54" si="9">SUM(D55:D62)</f>
        <v>31407205</v>
      </c>
      <c r="E54" s="14">
        <f t="shared" si="9"/>
        <v>60600000</v>
      </c>
    </row>
    <row r="55" spans="1:5">
      <c r="A55" s="22">
        <v>22020401</v>
      </c>
      <c r="B55" s="21" t="s">
        <v>238</v>
      </c>
      <c r="C55" s="36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21496000</v>
      </c>
      <c r="D55" s="36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13765000</v>
      </c>
      <c r="E55" s="36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24700000</v>
      </c>
    </row>
    <row r="56" spans="1:5">
      <c r="A56" s="22">
        <v>22020402</v>
      </c>
      <c r="B56" s="21" t="s">
        <v>239</v>
      </c>
      <c r="C56" s="36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3800000</v>
      </c>
      <c r="D56" s="36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1390000</v>
      </c>
      <c r="E56" s="36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2900000</v>
      </c>
    </row>
    <row r="57" spans="1:5" ht="30">
      <c r="A57" s="22">
        <v>22020403</v>
      </c>
      <c r="B57" s="21" t="s">
        <v>240</v>
      </c>
      <c r="C57" s="36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3000000</v>
      </c>
      <c r="D57" s="36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3000000</v>
      </c>
      <c r="E57" s="36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10000000</v>
      </c>
    </row>
    <row r="58" spans="1:5">
      <c r="A58" s="22">
        <v>22020404</v>
      </c>
      <c r="B58" s="21" t="s">
        <v>241</v>
      </c>
      <c r="C58" s="36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36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36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>
      <c r="A59" s="22">
        <v>22020405</v>
      </c>
      <c r="B59" s="21" t="s">
        <v>242</v>
      </c>
      <c r="C59" s="36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20000000</v>
      </c>
      <c r="D59" s="36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12402205</v>
      </c>
      <c r="E59" s="36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12000000</v>
      </c>
    </row>
    <row r="60" spans="1:5">
      <c r="A60" s="22">
        <v>22020406</v>
      </c>
      <c r="B60" s="21" t="s">
        <v>243</v>
      </c>
      <c r="C60" s="36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36">
        <v>0</v>
      </c>
      <c r="E60" s="36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10000000</v>
      </c>
    </row>
    <row r="61" spans="1:5">
      <c r="A61" s="22">
        <v>22020410</v>
      </c>
      <c r="B61" s="21" t="s">
        <v>244</v>
      </c>
      <c r="C61" s="36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36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36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>
      <c r="A62" s="22">
        <v>22020411</v>
      </c>
      <c r="B62" s="21" t="s">
        <v>245</v>
      </c>
      <c r="C62" s="36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1000000</v>
      </c>
      <c r="D62" s="36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850000</v>
      </c>
      <c r="E62" s="36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1000000</v>
      </c>
    </row>
    <row r="63" spans="1:5">
      <c r="A63" s="5">
        <v>220205</v>
      </c>
      <c r="B63" s="6" t="s">
        <v>246</v>
      </c>
      <c r="C63" s="14">
        <f>SUM(C64:C65)</f>
        <v>118200000</v>
      </c>
      <c r="D63" s="14">
        <f>SUM(D64:D65)</f>
        <v>58850000</v>
      </c>
      <c r="E63" s="14">
        <f>SUM(E64:E65)</f>
        <v>42000000</v>
      </c>
    </row>
    <row r="64" spans="1:5">
      <c r="A64" s="22">
        <v>22020501</v>
      </c>
      <c r="B64" s="21" t="s">
        <v>247</v>
      </c>
      <c r="C64" s="36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118200000</v>
      </c>
      <c r="D64" s="36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58850000</v>
      </c>
      <c r="E64" s="36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22000000</v>
      </c>
    </row>
    <row r="65" spans="1:5">
      <c r="A65" s="22">
        <v>22020502</v>
      </c>
      <c r="B65" s="21" t="s">
        <v>248</v>
      </c>
      <c r="C65" s="36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36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36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20000000</v>
      </c>
    </row>
    <row r="66" spans="1:5">
      <c r="A66" s="5">
        <v>220206</v>
      </c>
      <c r="B66" s="6" t="s">
        <v>249</v>
      </c>
      <c r="C66" s="14">
        <f>SUM(C67:C71)</f>
        <v>268700000</v>
      </c>
      <c r="D66" s="14">
        <f t="shared" ref="D66:E66" si="10">SUM(D67:D71)</f>
        <v>249510000</v>
      </c>
      <c r="E66" s="14">
        <f t="shared" si="10"/>
        <v>160788343.56</v>
      </c>
    </row>
    <row r="67" spans="1:5">
      <c r="A67" s="22">
        <v>22020601</v>
      </c>
      <c r="B67" s="21" t="s">
        <v>250</v>
      </c>
      <c r="C67" s="36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250500000</v>
      </c>
      <c r="D67" s="36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238500000</v>
      </c>
      <c r="E67" s="36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144588343.56</v>
      </c>
    </row>
    <row r="68" spans="1:5">
      <c r="A68" s="22">
        <v>22020602</v>
      </c>
      <c r="B68" s="21" t="s">
        <v>251</v>
      </c>
      <c r="C68" s="36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36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36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>
      <c r="A69" s="22">
        <v>22020603</v>
      </c>
      <c r="B69" s="21" t="s">
        <v>252</v>
      </c>
      <c r="C69" s="36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36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36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1000000</v>
      </c>
    </row>
    <row r="70" spans="1:5">
      <c r="A70" s="22">
        <v>22020604</v>
      </c>
      <c r="B70" s="21" t="s">
        <v>253</v>
      </c>
      <c r="C70" s="36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7200000</v>
      </c>
      <c r="D70" s="36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7200000</v>
      </c>
      <c r="E70" s="36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7200000</v>
      </c>
    </row>
    <row r="71" spans="1:5">
      <c r="A71" s="22">
        <v>22020605</v>
      </c>
      <c r="B71" s="21" t="s">
        <v>254</v>
      </c>
      <c r="C71" s="36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11000000</v>
      </c>
      <c r="D71" s="36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3810000</v>
      </c>
      <c r="E71" s="36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8000000</v>
      </c>
    </row>
    <row r="72" spans="1:5" ht="30">
      <c r="A72" s="5">
        <v>220207</v>
      </c>
      <c r="B72" s="6" t="s">
        <v>255</v>
      </c>
      <c r="C72" s="14">
        <f>SUM(C73:C80)</f>
        <v>34460000</v>
      </c>
      <c r="D72" s="14">
        <f t="shared" ref="D72:E72" si="11">SUM(D73:D80)</f>
        <v>9752789</v>
      </c>
      <c r="E72" s="14">
        <f t="shared" si="11"/>
        <v>14000000</v>
      </c>
    </row>
    <row r="73" spans="1:5">
      <c r="A73" s="22">
        <v>22020701</v>
      </c>
      <c r="B73" s="21" t="s">
        <v>256</v>
      </c>
      <c r="C73" s="36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36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36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500000</v>
      </c>
    </row>
    <row r="74" spans="1:5">
      <c r="A74" s="22">
        <v>22020702</v>
      </c>
      <c r="B74" s="21" t="s">
        <v>257</v>
      </c>
      <c r="C74" s="36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36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36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>
      <c r="A75" s="22">
        <v>22020703</v>
      </c>
      <c r="B75" s="21" t="s">
        <v>258</v>
      </c>
      <c r="C75" s="36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36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36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>
      <c r="A76" s="22">
        <v>22020707</v>
      </c>
      <c r="B76" s="21" t="s">
        <v>259</v>
      </c>
      <c r="C76" s="36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5000000</v>
      </c>
      <c r="D76" s="36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3875000</v>
      </c>
      <c r="E76" s="36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5000000</v>
      </c>
    </row>
    <row r="77" spans="1:5">
      <c r="A77" s="22">
        <v>22020708</v>
      </c>
      <c r="B77" s="21" t="s">
        <v>260</v>
      </c>
      <c r="C77" s="36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26460000</v>
      </c>
      <c r="D77" s="36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3577789</v>
      </c>
      <c r="E77" s="36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5000000</v>
      </c>
    </row>
    <row r="78" spans="1:5">
      <c r="A78" s="22">
        <v>22020709</v>
      </c>
      <c r="B78" s="21" t="s">
        <v>261</v>
      </c>
      <c r="C78" s="36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3000000</v>
      </c>
      <c r="D78" s="36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2300000</v>
      </c>
      <c r="E78" s="36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3000000</v>
      </c>
    </row>
    <row r="79" spans="1:5">
      <c r="A79" s="22">
        <v>22020711</v>
      </c>
      <c r="B79" s="21" t="s">
        <v>262</v>
      </c>
      <c r="C79" s="36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36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36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>
      <c r="A80" s="22">
        <v>22020712</v>
      </c>
      <c r="B80" s="21" t="s">
        <v>263</v>
      </c>
      <c r="C80" s="36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36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36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500000</v>
      </c>
    </row>
    <row r="81" spans="1:5">
      <c r="A81" s="5">
        <v>220208</v>
      </c>
      <c r="B81" s="6" t="s">
        <v>264</v>
      </c>
      <c r="C81" s="14">
        <f>SUM(C82:C84)</f>
        <v>0</v>
      </c>
      <c r="D81" s="14">
        <f t="shared" ref="D81:E81" si="12">SUM(D82:D84)</f>
        <v>0</v>
      </c>
      <c r="E81" s="14">
        <f t="shared" si="12"/>
        <v>20000000</v>
      </c>
    </row>
    <row r="82" spans="1:5">
      <c r="A82" s="22">
        <v>22020801</v>
      </c>
      <c r="B82" s="21" t="s">
        <v>265</v>
      </c>
      <c r="C82" s="36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0</v>
      </c>
      <c r="D82" s="36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0</v>
      </c>
      <c r="E82" s="36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12000000</v>
      </c>
    </row>
    <row r="83" spans="1:5">
      <c r="A83" s="22">
        <v>22020802</v>
      </c>
      <c r="B83" s="21" t="s">
        <v>266</v>
      </c>
      <c r="C83" s="36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36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36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>
      <c r="A84" s="22">
        <v>22020803</v>
      </c>
      <c r="B84" s="21" t="s">
        <v>267</v>
      </c>
      <c r="C84" s="36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36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36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8000000</v>
      </c>
    </row>
    <row r="85" spans="1:5">
      <c r="A85" s="5">
        <v>220209</v>
      </c>
      <c r="B85" s="6" t="s">
        <v>268</v>
      </c>
      <c r="C85" s="14">
        <f>SUM(C86:C87)</f>
        <v>0</v>
      </c>
      <c r="D85" s="14">
        <f t="shared" ref="D85:E85" si="13">SUM(D86:D87)</f>
        <v>0</v>
      </c>
      <c r="E85" s="14">
        <f t="shared" si="13"/>
        <v>500000</v>
      </c>
    </row>
    <row r="86" spans="1:5">
      <c r="A86" s="22">
        <v>22020901</v>
      </c>
      <c r="B86" s="21" t="s">
        <v>269</v>
      </c>
      <c r="C86" s="36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0</v>
      </c>
      <c r="D86" s="36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0</v>
      </c>
      <c r="E86" s="36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>
      <c r="A87" s="22">
        <v>22020902</v>
      </c>
      <c r="B87" s="21" t="s">
        <v>270</v>
      </c>
      <c r="C87" s="36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36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36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>
      <c r="A88" s="5">
        <v>220210</v>
      </c>
      <c r="B88" s="6" t="s">
        <v>271</v>
      </c>
      <c r="C88" s="14">
        <f>SUM(C89:C102)</f>
        <v>228479722</v>
      </c>
      <c r="D88" s="14">
        <f t="shared" ref="D88:E88" si="14">SUM(D89:D102)</f>
        <v>124532232</v>
      </c>
      <c r="E88" s="14">
        <f t="shared" si="14"/>
        <v>421200000</v>
      </c>
    </row>
    <row r="89" spans="1:5">
      <c r="A89" s="22">
        <v>22021001</v>
      </c>
      <c r="B89" s="21" t="s">
        <v>272</v>
      </c>
      <c r="C89" s="36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30360000</v>
      </c>
      <c r="D89" s="36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26745000</v>
      </c>
      <c r="E89" s="36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39400000</v>
      </c>
    </row>
    <row r="90" spans="1:5">
      <c r="A90" s="22">
        <v>22021002</v>
      </c>
      <c r="B90" s="21" t="s">
        <v>273</v>
      </c>
      <c r="C90" s="36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20500000</v>
      </c>
      <c r="D90" s="36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18900000</v>
      </c>
      <c r="E90" s="36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27100000</v>
      </c>
    </row>
    <row r="91" spans="1:5">
      <c r="A91" s="22">
        <v>22021003</v>
      </c>
      <c r="B91" s="21" t="s">
        <v>274</v>
      </c>
      <c r="C91" s="36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3500000</v>
      </c>
      <c r="D91" s="36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500000</v>
      </c>
      <c r="E91" s="36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5000000</v>
      </c>
    </row>
    <row r="92" spans="1:5">
      <c r="A92" s="22">
        <v>22021004</v>
      </c>
      <c r="B92" s="21" t="s">
        <v>275</v>
      </c>
      <c r="C92" s="36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34734832</v>
      </c>
      <c r="D92" s="36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20827342</v>
      </c>
      <c r="E92" s="36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10000000</v>
      </c>
    </row>
    <row r="93" spans="1:5">
      <c r="A93" s="22">
        <v>22021006</v>
      </c>
      <c r="B93" s="21" t="s">
        <v>276</v>
      </c>
      <c r="C93" s="36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36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36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>
      <c r="A94" s="22">
        <v>22021007</v>
      </c>
      <c r="B94" s="21" t="s">
        <v>277</v>
      </c>
      <c r="C94" s="36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83384890</v>
      </c>
      <c r="D94" s="36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52359890</v>
      </c>
      <c r="E94" s="36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124700000</v>
      </c>
    </row>
    <row r="95" spans="1:5">
      <c r="A95" s="22">
        <v>22021008</v>
      </c>
      <c r="B95" s="21" t="s">
        <v>278</v>
      </c>
      <c r="C95" s="36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36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36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>
      <c r="A96" s="22">
        <v>22021009</v>
      </c>
      <c r="B96" s="21" t="s">
        <v>279</v>
      </c>
      <c r="C96" s="36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36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36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5000000</v>
      </c>
    </row>
    <row r="97" spans="1:5">
      <c r="A97" s="22">
        <v>22021010</v>
      </c>
      <c r="B97" s="21" t="s">
        <v>280</v>
      </c>
      <c r="C97" s="36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36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36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>
      <c r="A98" s="22">
        <v>22021014</v>
      </c>
      <c r="B98" s="21" t="s">
        <v>281</v>
      </c>
      <c r="C98" s="36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6000000</v>
      </c>
      <c r="D98" s="36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5200000</v>
      </c>
      <c r="E98" s="36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8000000</v>
      </c>
    </row>
    <row r="99" spans="1:5">
      <c r="A99" s="22">
        <v>22021020</v>
      </c>
      <c r="B99" s="21" t="s">
        <v>282</v>
      </c>
      <c r="C99" s="36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50000000</v>
      </c>
      <c r="D99" s="36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36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0</v>
      </c>
    </row>
    <row r="100" spans="1:5">
      <c r="A100" s="22">
        <v>22021050</v>
      </c>
      <c r="B100" s="21" t="s">
        <v>283</v>
      </c>
      <c r="C100" s="36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36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36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>
      <c r="A101" s="22">
        <v>220210</v>
      </c>
      <c r="B101" s="21" t="s">
        <v>284</v>
      </c>
      <c r="C101" s="36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0</v>
      </c>
      <c r="D101" s="36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0</v>
      </c>
      <c r="E101" s="36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>
      <c r="A102" s="22">
        <v>22021052</v>
      </c>
      <c r="B102" s="21" t="s">
        <v>285</v>
      </c>
      <c r="C102" s="36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36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36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2000000</v>
      </c>
    </row>
    <row r="103" spans="1:5">
      <c r="A103" s="5">
        <v>2204</v>
      </c>
      <c r="B103" s="6" t="s">
        <v>286</v>
      </c>
      <c r="C103" s="14">
        <f>C104</f>
        <v>360140533.71999997</v>
      </c>
      <c r="D103" s="14">
        <f t="shared" ref="D103:E103" si="15">D104</f>
        <v>239551757.92999998</v>
      </c>
      <c r="E103" s="14">
        <f t="shared" si="15"/>
        <v>289052582.07999998</v>
      </c>
    </row>
    <row r="104" spans="1:5">
      <c r="A104" s="5">
        <v>220401</v>
      </c>
      <c r="B104" s="6" t="s">
        <v>287</v>
      </c>
      <c r="C104" s="14">
        <f>SUM(C105:C106)</f>
        <v>360140533.71999997</v>
      </c>
      <c r="D104" s="14">
        <f t="shared" ref="D104:E104" si="16">SUM(D105:D106)</f>
        <v>239551757.92999998</v>
      </c>
      <c r="E104" s="14">
        <f t="shared" si="16"/>
        <v>289052582.07999998</v>
      </c>
    </row>
    <row r="105" spans="1:5">
      <c r="A105" s="22">
        <v>22040105</v>
      </c>
      <c r="B105" s="21" t="s">
        <v>288</v>
      </c>
      <c r="C105" s="36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353640533.71999997</v>
      </c>
      <c r="D105" s="36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234551757.92999998</v>
      </c>
      <c r="E105" s="36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279052582.07999998</v>
      </c>
    </row>
    <row r="106" spans="1:5">
      <c r="A106" s="22">
        <v>22040109</v>
      </c>
      <c r="B106" s="21" t="s">
        <v>289</v>
      </c>
      <c r="C106" s="36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6500000</v>
      </c>
      <c r="D106" s="36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5000000</v>
      </c>
      <c r="E106" s="36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10000000</v>
      </c>
    </row>
    <row r="107" spans="1:5">
      <c r="A107" s="5">
        <v>2205</v>
      </c>
      <c r="B107" s="6" t="s">
        <v>290</v>
      </c>
      <c r="C107" s="7">
        <f>C108</f>
        <v>139502818</v>
      </c>
      <c r="D107" s="7">
        <f t="shared" ref="D107:E107" si="17">D108</f>
        <v>60000000</v>
      </c>
      <c r="E107" s="7">
        <f t="shared" si="17"/>
        <v>70000000</v>
      </c>
    </row>
    <row r="108" spans="1:5">
      <c r="A108" s="5">
        <v>220501</v>
      </c>
      <c r="B108" s="6" t="s">
        <v>291</v>
      </c>
      <c r="C108" s="7">
        <f>SUM(C109:C111)</f>
        <v>139502818</v>
      </c>
      <c r="D108" s="7">
        <f t="shared" ref="D108:E108" si="18">SUM(D109:D111)</f>
        <v>60000000</v>
      </c>
      <c r="E108" s="7">
        <f t="shared" si="18"/>
        <v>70000000</v>
      </c>
    </row>
    <row r="109" spans="1:5">
      <c r="A109" s="22">
        <v>22050105</v>
      </c>
      <c r="B109" s="21" t="s">
        <v>292</v>
      </c>
      <c r="C109" s="36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50000000</v>
      </c>
      <c r="D109" s="36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5500000</v>
      </c>
      <c r="E109" s="36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10000000</v>
      </c>
    </row>
    <row r="110" spans="1:5">
      <c r="A110" s="22">
        <v>22050108</v>
      </c>
      <c r="B110" s="21" t="s">
        <v>293</v>
      </c>
      <c r="C110" s="36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45000000</v>
      </c>
      <c r="D110" s="36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45000000</v>
      </c>
      <c r="E110" s="36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>
      <c r="A111" s="22">
        <v>22050110</v>
      </c>
      <c r="B111" s="21" t="s">
        <v>294</v>
      </c>
      <c r="C111" s="36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44502818</v>
      </c>
      <c r="D111" s="36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9500000</v>
      </c>
      <c r="E111" s="36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10000000</v>
      </c>
    </row>
    <row r="112" spans="1:5">
      <c r="A112" s="5">
        <v>2206</v>
      </c>
      <c r="B112" s="6" t="s">
        <v>295</v>
      </c>
      <c r="C112" s="7">
        <f>C113+C115</f>
        <v>0</v>
      </c>
      <c r="D112" s="7">
        <f t="shared" ref="D112:E112" si="19">D113+D115</f>
        <v>0</v>
      </c>
      <c r="E112" s="7">
        <f t="shared" si="19"/>
        <v>0</v>
      </c>
    </row>
    <row r="113" spans="1:5">
      <c r="A113" s="5">
        <v>220603</v>
      </c>
      <c r="B113" s="6" t="s">
        <v>296</v>
      </c>
      <c r="C113" s="7">
        <f>C114</f>
        <v>0</v>
      </c>
      <c r="D113" s="7">
        <f t="shared" ref="D113:E113" si="20">D114</f>
        <v>0</v>
      </c>
      <c r="E113" s="7">
        <f t="shared" si="20"/>
        <v>0</v>
      </c>
    </row>
    <row r="114" spans="1:5">
      <c r="A114" s="22">
        <v>22060301</v>
      </c>
      <c r="B114" s="21" t="s">
        <v>297</v>
      </c>
      <c r="C114" s="36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36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36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>
      <c r="A115" s="5">
        <v>220604</v>
      </c>
      <c r="B115" s="6" t="s">
        <v>298</v>
      </c>
      <c r="C115" s="7">
        <f>SUM(C116:C117)</f>
        <v>0</v>
      </c>
      <c r="D115" s="7">
        <f t="shared" ref="D115:E115" si="21">SUM(D116:D117)</f>
        <v>0</v>
      </c>
      <c r="E115" s="7">
        <f t="shared" si="21"/>
        <v>0</v>
      </c>
    </row>
    <row r="116" spans="1:5">
      <c r="A116" s="22">
        <v>22060401</v>
      </c>
      <c r="B116" s="21" t="s">
        <v>299</v>
      </c>
      <c r="C116" s="36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36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36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>
      <c r="A117" s="22"/>
      <c r="B117" s="21"/>
      <c r="C117" s="36"/>
      <c r="D117" s="36"/>
      <c r="E117" s="36"/>
    </row>
    <row r="118" spans="1:5">
      <c r="A118" s="5">
        <v>3</v>
      </c>
      <c r="B118" s="6" t="s">
        <v>300</v>
      </c>
      <c r="C118" s="14">
        <f>C119+C161+C171</f>
        <v>1078000000</v>
      </c>
      <c r="D118" s="14">
        <f t="shared" ref="D118:E118" si="22">D119+D161+D171</f>
        <v>700121972.12999988</v>
      </c>
      <c r="E118" s="14">
        <f t="shared" si="22"/>
        <v>3937134991.6999998</v>
      </c>
    </row>
    <row r="119" spans="1:5">
      <c r="A119" s="5">
        <v>32</v>
      </c>
      <c r="B119" s="6" t="s">
        <v>301</v>
      </c>
      <c r="C119" s="14">
        <f>C120</f>
        <v>1078000000</v>
      </c>
      <c r="D119" s="14">
        <f t="shared" ref="D119:E119" si="23">D120</f>
        <v>700121972.12999988</v>
      </c>
      <c r="E119" s="14">
        <f t="shared" si="23"/>
        <v>3937134991.6999998</v>
      </c>
    </row>
    <row r="120" spans="1:5">
      <c r="A120" s="5">
        <v>3201</v>
      </c>
      <c r="B120" s="6" t="s">
        <v>302</v>
      </c>
      <c r="C120" s="14">
        <f>C121+C125+C138+C141+C143+C147+C151+C156</f>
        <v>1078000000</v>
      </c>
      <c r="D120" s="14">
        <f t="shared" ref="D120:E120" si="24">D121+D125+D138+D141+D143+D147+D151+D156</f>
        <v>700121972.12999988</v>
      </c>
      <c r="E120" s="14">
        <f t="shared" si="24"/>
        <v>3937134991.6999998</v>
      </c>
    </row>
    <row r="121" spans="1:5">
      <c r="A121" s="5">
        <v>320101</v>
      </c>
      <c r="B121" s="6" t="s">
        <v>303</v>
      </c>
      <c r="C121" s="14">
        <f>'SUMMARY OF CAPITAL EXP F.viii'!C5</f>
        <v>237000000</v>
      </c>
      <c r="D121" s="14">
        <f>'SUMMARY OF CAPITAL EXP F.viii'!D5</f>
        <v>45038316.07</v>
      </c>
      <c r="E121" s="14">
        <f>'SUMMARY OF CAPITAL EXP F.viii'!E5</f>
        <v>508000000</v>
      </c>
    </row>
    <row r="122" spans="1:5" hidden="1">
      <c r="A122" s="22">
        <v>32010101</v>
      </c>
      <c r="B122" s="21" t="s">
        <v>304</v>
      </c>
      <c r="C122" s="36"/>
      <c r="D122" s="36"/>
      <c r="E122" s="36"/>
    </row>
    <row r="123" spans="1:5" hidden="1">
      <c r="A123" s="22">
        <v>32010102</v>
      </c>
      <c r="B123" s="21" t="s">
        <v>305</v>
      </c>
      <c r="C123" s="36"/>
      <c r="D123" s="36"/>
      <c r="E123" s="36"/>
    </row>
    <row r="124" spans="1:5" hidden="1">
      <c r="A124" s="22">
        <v>32010104</v>
      </c>
      <c r="B124" s="21" t="s">
        <v>306</v>
      </c>
      <c r="C124" s="36"/>
      <c r="D124" s="36"/>
      <c r="E124" s="36"/>
    </row>
    <row r="125" spans="1:5">
      <c r="A125" s="5">
        <v>320102</v>
      </c>
      <c r="B125" s="6" t="s">
        <v>307</v>
      </c>
      <c r="C125" s="14">
        <f>'SUMMARY OF CAPITAL EXP F.viii'!C6</f>
        <v>501000000</v>
      </c>
      <c r="D125" s="14">
        <f>'SUMMARY OF CAPITAL EXP F.viii'!D6</f>
        <v>353579725</v>
      </c>
      <c r="E125" s="14">
        <f>'SUMMARY OF CAPITAL EXP F.viii'!E6</f>
        <v>3264134991.6999998</v>
      </c>
    </row>
    <row r="126" spans="1:5" hidden="1">
      <c r="A126" s="22">
        <v>32010202</v>
      </c>
      <c r="B126" s="21" t="s">
        <v>308</v>
      </c>
      <c r="C126" s="36"/>
      <c r="D126" s="36"/>
      <c r="E126" s="36"/>
    </row>
    <row r="127" spans="1:5" hidden="1">
      <c r="A127" s="22">
        <v>32010205</v>
      </c>
      <c r="B127" s="21" t="s">
        <v>309</v>
      </c>
      <c r="C127" s="36"/>
      <c r="D127" s="36"/>
      <c r="E127" s="36"/>
    </row>
    <row r="128" spans="1:5" hidden="1">
      <c r="A128" s="22">
        <v>32010206</v>
      </c>
      <c r="B128" s="21" t="s">
        <v>310</v>
      </c>
      <c r="C128" s="36"/>
      <c r="D128" s="36"/>
      <c r="E128" s="36"/>
    </row>
    <row r="129" spans="1:5" hidden="1">
      <c r="A129" s="22">
        <v>32010207</v>
      </c>
      <c r="B129" s="21" t="s">
        <v>311</v>
      </c>
      <c r="C129" s="36"/>
      <c r="D129" s="36"/>
      <c r="E129" s="36"/>
    </row>
    <row r="130" spans="1:5" hidden="1">
      <c r="A130" s="22">
        <v>32010208</v>
      </c>
      <c r="B130" s="21" t="s">
        <v>312</v>
      </c>
      <c r="C130" s="36"/>
      <c r="D130" s="36"/>
      <c r="E130" s="36"/>
    </row>
    <row r="131" spans="1:5" hidden="1">
      <c r="A131" s="22">
        <v>32010209</v>
      </c>
      <c r="B131" s="21" t="s">
        <v>313</v>
      </c>
      <c r="C131" s="36"/>
      <c r="D131" s="36"/>
      <c r="E131" s="36"/>
    </row>
    <row r="132" spans="1:5" hidden="1">
      <c r="A132" s="22">
        <v>32010210</v>
      </c>
      <c r="B132" s="21" t="s">
        <v>314</v>
      </c>
      <c r="C132" s="36"/>
      <c r="D132" s="36"/>
      <c r="E132" s="36"/>
    </row>
    <row r="133" spans="1:5" hidden="1">
      <c r="A133" s="22">
        <v>32010211</v>
      </c>
      <c r="B133" s="21" t="s">
        <v>315</v>
      </c>
      <c r="C133" s="36"/>
      <c r="D133" s="36"/>
      <c r="E133" s="36"/>
    </row>
    <row r="134" spans="1:5" hidden="1">
      <c r="A134" s="22">
        <v>32010212</v>
      </c>
      <c r="B134" s="21" t="s">
        <v>316</v>
      </c>
      <c r="C134" s="36"/>
      <c r="D134" s="36"/>
      <c r="E134" s="36"/>
    </row>
    <row r="135" spans="1:5" hidden="1">
      <c r="A135" s="22">
        <v>32010213</v>
      </c>
      <c r="B135" s="21" t="s">
        <v>317</v>
      </c>
      <c r="C135" s="36"/>
      <c r="D135" s="36"/>
      <c r="E135" s="36"/>
    </row>
    <row r="136" spans="1:5" hidden="1">
      <c r="A136" s="22">
        <v>32010214</v>
      </c>
      <c r="B136" s="21" t="s">
        <v>318</v>
      </c>
      <c r="C136" s="36"/>
      <c r="D136" s="36"/>
      <c r="E136" s="36"/>
    </row>
    <row r="137" spans="1:5" hidden="1">
      <c r="A137" s="22">
        <v>32010215</v>
      </c>
      <c r="B137" s="21" t="s">
        <v>319</v>
      </c>
      <c r="C137" s="36"/>
      <c r="D137" s="36"/>
      <c r="E137" s="36"/>
    </row>
    <row r="138" spans="1:5">
      <c r="A138" s="5">
        <v>320103</v>
      </c>
      <c r="B138" s="6" t="s">
        <v>320</v>
      </c>
      <c r="C138" s="14">
        <f>'SUMMARY OF CAPITAL EXP F.viii'!C7</f>
        <v>0</v>
      </c>
      <c r="D138" s="14">
        <f>'SUMMARY OF CAPITAL EXP F.viii'!D7</f>
        <v>0</v>
      </c>
      <c r="E138" s="14">
        <f>'SUMMARY OF CAPITAL EXP F.viii'!E7</f>
        <v>0</v>
      </c>
    </row>
    <row r="139" spans="1:5" hidden="1">
      <c r="A139" s="22">
        <v>32010304</v>
      </c>
      <c r="B139" s="21" t="s">
        <v>321</v>
      </c>
      <c r="C139" s="36"/>
      <c r="D139" s="36"/>
      <c r="E139" s="36"/>
    </row>
    <row r="140" spans="1:5" hidden="1">
      <c r="A140" s="22">
        <v>32010305</v>
      </c>
      <c r="B140" s="21" t="s">
        <v>322</v>
      </c>
      <c r="C140" s="36"/>
      <c r="D140" s="36"/>
      <c r="E140" s="36"/>
    </row>
    <row r="141" spans="1:5">
      <c r="A141" s="5">
        <v>320104</v>
      </c>
      <c r="B141" s="6" t="s">
        <v>323</v>
      </c>
      <c r="C141" s="14">
        <f>'SUMMARY OF CAPITAL EXP F.viii'!C8</f>
        <v>240000000</v>
      </c>
      <c r="D141" s="14">
        <f>'SUMMARY OF CAPITAL EXP F.viii'!D8</f>
        <v>208460000</v>
      </c>
      <c r="E141" s="14">
        <f>'SUMMARY OF CAPITAL EXP F.viii'!E8</f>
        <v>105000000</v>
      </c>
    </row>
    <row r="142" spans="1:5" hidden="1">
      <c r="A142" s="22">
        <v>32010405</v>
      </c>
      <c r="B142" s="21" t="s">
        <v>324</v>
      </c>
      <c r="C142" s="36"/>
      <c r="D142" s="36"/>
      <c r="E142" s="36"/>
    </row>
    <row r="143" spans="1:5">
      <c r="A143" s="5">
        <v>320105</v>
      </c>
      <c r="B143" s="6" t="s">
        <v>325</v>
      </c>
      <c r="C143" s="14">
        <f>'SUMMARY OF CAPITAL EXP F.viii'!C9</f>
        <v>0</v>
      </c>
      <c r="D143" s="14">
        <f>'SUMMARY OF CAPITAL EXP F.viii'!D9</f>
        <v>0</v>
      </c>
      <c r="E143" s="14">
        <f>'SUMMARY OF CAPITAL EXP F.viii'!E9</f>
        <v>0</v>
      </c>
    </row>
    <row r="144" spans="1:5" hidden="1">
      <c r="A144" s="22">
        <v>32010501</v>
      </c>
      <c r="B144" s="21" t="s">
        <v>326</v>
      </c>
      <c r="C144" s="36"/>
      <c r="D144" s="36"/>
      <c r="E144" s="36"/>
    </row>
    <row r="145" spans="1:5" hidden="1">
      <c r="A145" s="22">
        <v>32010502</v>
      </c>
      <c r="B145" s="21" t="s">
        <v>327</v>
      </c>
      <c r="C145" s="36"/>
      <c r="D145" s="36"/>
      <c r="E145" s="36"/>
    </row>
    <row r="146" spans="1:5" hidden="1">
      <c r="A146" s="22">
        <v>32010555</v>
      </c>
      <c r="B146" s="21" t="s">
        <v>328</v>
      </c>
      <c r="C146" s="36"/>
      <c r="D146" s="36"/>
      <c r="E146" s="36"/>
    </row>
    <row r="147" spans="1:5">
      <c r="A147" s="5">
        <v>320106</v>
      </c>
      <c r="B147" s="6" t="s">
        <v>329</v>
      </c>
      <c r="C147" s="14">
        <f>'SUMMARY OF CAPITAL EXP F.viii'!C10</f>
        <v>20000000</v>
      </c>
      <c r="D147" s="14">
        <f>'SUMMARY OF CAPITAL EXP F.viii'!D10</f>
        <v>20000000</v>
      </c>
      <c r="E147" s="14">
        <f>'SUMMARY OF CAPITAL EXP F.viii'!E10</f>
        <v>20000000</v>
      </c>
    </row>
    <row r="148" spans="1:5" hidden="1">
      <c r="A148" s="22">
        <v>32010601</v>
      </c>
      <c r="B148" s="21" t="s">
        <v>330</v>
      </c>
      <c r="C148" s="36"/>
      <c r="D148" s="36"/>
      <c r="E148" s="36"/>
    </row>
    <row r="149" spans="1:5" hidden="1">
      <c r="A149" s="22">
        <v>32010602</v>
      </c>
      <c r="B149" s="21" t="s">
        <v>331</v>
      </c>
      <c r="C149" s="36"/>
      <c r="D149" s="36"/>
      <c r="E149" s="36"/>
    </row>
    <row r="150" spans="1:5" hidden="1">
      <c r="A150" s="22">
        <v>32010603</v>
      </c>
      <c r="B150" s="21" t="s">
        <v>332</v>
      </c>
      <c r="C150" s="36"/>
      <c r="D150" s="36"/>
      <c r="E150" s="36"/>
    </row>
    <row r="151" spans="1:5">
      <c r="A151" s="5">
        <v>320109</v>
      </c>
      <c r="B151" s="6" t="s">
        <v>333</v>
      </c>
      <c r="C151" s="14">
        <f>'SUMMARY OF CAPITAL EXP F.viii'!C11</f>
        <v>0</v>
      </c>
      <c r="D151" s="14">
        <f>'SUMMARY OF CAPITAL EXP F.viii'!D11</f>
        <v>0</v>
      </c>
      <c r="E151" s="14">
        <f>'SUMMARY OF CAPITAL EXP F.viii'!E11</f>
        <v>0</v>
      </c>
    </row>
    <row r="152" spans="1:5" hidden="1">
      <c r="A152" s="22">
        <v>32010903</v>
      </c>
      <c r="B152" s="21" t="s">
        <v>334</v>
      </c>
      <c r="C152" s="36"/>
      <c r="D152" s="36"/>
      <c r="E152" s="36"/>
    </row>
    <row r="153" spans="1:5" hidden="1">
      <c r="A153" s="22">
        <v>32010904</v>
      </c>
      <c r="B153" s="21" t="s">
        <v>335</v>
      </c>
      <c r="C153" s="36"/>
      <c r="D153" s="36"/>
      <c r="E153" s="36"/>
    </row>
    <row r="154" spans="1:5" hidden="1">
      <c r="A154" s="22">
        <v>32010935</v>
      </c>
      <c r="B154" s="21" t="s">
        <v>336</v>
      </c>
      <c r="C154" s="36"/>
      <c r="D154" s="36"/>
      <c r="E154" s="36"/>
    </row>
    <row r="155" spans="1:5" hidden="1">
      <c r="A155" s="22">
        <v>32010936</v>
      </c>
      <c r="B155" s="21" t="s">
        <v>337</v>
      </c>
      <c r="C155" s="36"/>
      <c r="D155" s="36"/>
      <c r="E155" s="36"/>
    </row>
    <row r="156" spans="1:5">
      <c r="A156" s="5">
        <v>3202</v>
      </c>
      <c r="B156" s="6" t="s">
        <v>338</v>
      </c>
      <c r="C156" s="14">
        <f>C157</f>
        <v>80000000</v>
      </c>
      <c r="D156" s="14">
        <f t="shared" ref="D156:E156" si="25">D157</f>
        <v>73043931.060000002</v>
      </c>
      <c r="E156" s="14">
        <f t="shared" si="25"/>
        <v>40000000</v>
      </c>
    </row>
    <row r="157" spans="1:5">
      <c r="A157" s="5">
        <v>320201</v>
      </c>
      <c r="B157" s="6" t="s">
        <v>339</v>
      </c>
      <c r="C157" s="14">
        <f>'SUMMARY OF CAPITAL EXP F.viii'!C12</f>
        <v>80000000</v>
      </c>
      <c r="D157" s="14">
        <f>'SUMMARY OF CAPITAL EXP F.viii'!D12</f>
        <v>73043931.060000002</v>
      </c>
      <c r="E157" s="14">
        <f>'SUMMARY OF CAPITAL EXP F.viii'!E12</f>
        <v>40000000</v>
      </c>
    </row>
    <row r="158" spans="1:5" ht="30" hidden="1">
      <c r="A158" s="22">
        <v>32020101</v>
      </c>
      <c r="B158" s="21" t="s">
        <v>340</v>
      </c>
      <c r="C158" s="36"/>
      <c r="D158" s="36"/>
      <c r="E158" s="36"/>
    </row>
    <row r="159" spans="1:5" ht="30" hidden="1">
      <c r="A159" s="22">
        <v>32020102</v>
      </c>
      <c r="B159" s="21" t="s">
        <v>341</v>
      </c>
      <c r="C159" s="36"/>
      <c r="D159" s="36"/>
      <c r="E159" s="36"/>
    </row>
    <row r="160" spans="1:5" hidden="1">
      <c r="A160" s="22">
        <v>32020104</v>
      </c>
      <c r="B160" s="21" t="s">
        <v>342</v>
      </c>
      <c r="C160" s="36"/>
      <c r="D160" s="36"/>
      <c r="E160" s="36"/>
    </row>
    <row r="161" spans="1:5">
      <c r="A161" s="5">
        <v>3203</v>
      </c>
      <c r="B161" s="6" t="s">
        <v>343</v>
      </c>
      <c r="C161" s="14">
        <f>C162</f>
        <v>0</v>
      </c>
      <c r="D161" s="14">
        <f t="shared" ref="D161:E161" si="26">D162</f>
        <v>0</v>
      </c>
      <c r="E161" s="14">
        <f t="shared" si="26"/>
        <v>0</v>
      </c>
    </row>
    <row r="162" spans="1:5">
      <c r="A162" s="5">
        <v>320301</v>
      </c>
      <c r="B162" s="6" t="s">
        <v>343</v>
      </c>
      <c r="C162" s="14">
        <f>'SUMMARY OF CAPITAL EXP F.viii'!C13</f>
        <v>0</v>
      </c>
      <c r="D162" s="14">
        <f>'SUMMARY OF CAPITAL EXP F.viii'!D13</f>
        <v>0</v>
      </c>
      <c r="E162" s="14">
        <f>'SUMMARY OF CAPITAL EXP F.viii'!E13</f>
        <v>0</v>
      </c>
    </row>
    <row r="163" spans="1:5" hidden="1">
      <c r="A163" s="22">
        <v>32030101</v>
      </c>
      <c r="B163" s="21" t="s">
        <v>344</v>
      </c>
      <c r="C163" s="36"/>
      <c r="D163" s="36"/>
      <c r="E163" s="36"/>
    </row>
    <row r="164" spans="1:5" hidden="1">
      <c r="A164" s="22">
        <v>32030102</v>
      </c>
      <c r="B164" s="21" t="s">
        <v>345</v>
      </c>
      <c r="C164" s="36"/>
      <c r="D164" s="36"/>
      <c r="E164" s="36"/>
    </row>
    <row r="165" spans="1:5" hidden="1">
      <c r="A165" s="22">
        <v>32030104</v>
      </c>
      <c r="B165" s="21" t="s">
        <v>346</v>
      </c>
      <c r="C165" s="36"/>
      <c r="D165" s="36"/>
      <c r="E165" s="36"/>
    </row>
    <row r="166" spans="1:5" hidden="1">
      <c r="A166" s="22">
        <v>32030105</v>
      </c>
      <c r="B166" s="21" t="s">
        <v>347</v>
      </c>
      <c r="C166" s="36"/>
      <c r="D166" s="36"/>
      <c r="E166" s="36"/>
    </row>
    <row r="167" spans="1:5" hidden="1">
      <c r="A167" s="22">
        <v>32030109</v>
      </c>
      <c r="B167" s="21" t="s">
        <v>348</v>
      </c>
      <c r="C167" s="36"/>
      <c r="D167" s="36"/>
      <c r="E167" s="36"/>
    </row>
    <row r="168" spans="1:5" hidden="1">
      <c r="A168" s="22">
        <v>32030110</v>
      </c>
      <c r="B168" s="21" t="s">
        <v>349</v>
      </c>
      <c r="C168" s="36"/>
      <c r="D168" s="36"/>
      <c r="E168" s="36"/>
    </row>
    <row r="169" spans="1:5" hidden="1">
      <c r="A169" s="22">
        <v>32030150</v>
      </c>
      <c r="B169" s="21" t="s">
        <v>350</v>
      </c>
      <c r="C169" s="36"/>
      <c r="D169" s="36"/>
      <c r="E169" s="36"/>
    </row>
    <row r="170" spans="1:5" hidden="1">
      <c r="A170" s="22">
        <v>32030151</v>
      </c>
      <c r="B170" s="21" t="s">
        <v>351</v>
      </c>
      <c r="C170" s="36"/>
      <c r="D170" s="36"/>
      <c r="E170" s="36"/>
    </row>
    <row r="171" spans="1:5">
      <c r="A171" s="5">
        <v>32011000</v>
      </c>
      <c r="B171" s="6" t="s">
        <v>352</v>
      </c>
      <c r="C171" s="14">
        <f>'SUMMARY OF CAPITAL EXP F.viii'!C14</f>
        <v>0</v>
      </c>
      <c r="D171" s="14">
        <f>'SUMMARY OF CAPITAL EXP F.viii'!D14</f>
        <v>0</v>
      </c>
      <c r="E171" s="14">
        <f>'SUMMARY OF CAPITAL EXP F.viii'!E14</f>
        <v>0</v>
      </c>
    </row>
    <row r="172" spans="1:5" hidden="1">
      <c r="A172" s="6"/>
      <c r="B172" s="6"/>
      <c r="C172" s="36"/>
      <c r="D172" s="36"/>
      <c r="E172" s="36"/>
    </row>
    <row r="173" spans="1:5" hidden="1">
      <c r="A173" s="6"/>
      <c r="B173" s="6"/>
      <c r="C173" s="36"/>
      <c r="D173" s="36"/>
      <c r="E173" s="36"/>
    </row>
    <row r="174" spans="1:5" hidden="1"/>
    <row r="175" spans="1:5" hidden="1"/>
    <row r="176" spans="1:5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b1WcZY5bDPesBj4L7GUXYIXvV799AMbDdcm/ByV2fRTwBCKI4HOO+3wP2tHh9tfnZe36G+3nBb2msaV8mzMQMg==" saltValue="HQfTd3QoTgCfNSM2XvQ4EA==" spinCount="100000" sheet="1" objects="1" scenarios="1" formatColumns="0" formatRows="0" selectLockedCells="1"/>
  <mergeCells count="2">
    <mergeCell ref="A1:E1"/>
    <mergeCell ref="A2:E2"/>
  </mergeCells>
  <pageMargins left="0.51181102362204722" right="0.19685039370078741" top="0.31496062992125984" bottom="0.15748031496062992" header="0.31496062992125984" footer="0.31496062992125984"/>
  <pageSetup paperSize="9" scale="66" orientation="landscape" r:id="rId1"/>
  <headerFooter>
    <oddFooter>&amp;CPage &amp;P</oddFooter>
  </headerFooter>
  <rowBreaks count="2" manualBreakCount="2">
    <brk id="55" max="16383" man="1"/>
    <brk id="10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80" workbookViewId="0">
      <selection sqref="A1:G1"/>
    </sheetView>
  </sheetViews>
  <sheetFormatPr defaultColWidth="8.81640625" defaultRowHeight="15"/>
  <cols>
    <col min="1" max="1" width="17.81640625" style="1" customWidth="1"/>
    <col min="2" max="2" width="29.26953125" style="1" customWidth="1"/>
    <col min="3" max="5" width="29.7265625" style="1" customWidth="1"/>
    <col min="6" max="6" width="28" style="1" customWidth="1"/>
    <col min="7" max="7" width="29.7265625" style="1" customWidth="1"/>
    <col min="8" max="16384" width="8.81640625" style="1"/>
  </cols>
  <sheetData>
    <row r="1" spans="1:7">
      <c r="A1" s="71" t="s">
        <v>353</v>
      </c>
      <c r="B1" s="71"/>
      <c r="C1" s="71"/>
      <c r="D1" s="71"/>
      <c r="E1" s="71"/>
      <c r="F1" s="71"/>
      <c r="G1" s="71"/>
    </row>
    <row r="2" spans="1:7">
      <c r="A2" s="72" t="s">
        <v>354</v>
      </c>
      <c r="B2" s="72"/>
      <c r="C2" s="72"/>
      <c r="D2" s="72"/>
      <c r="E2" s="72"/>
      <c r="F2" s="72"/>
      <c r="G2" s="72"/>
    </row>
    <row r="3" spans="1:7">
      <c r="A3" s="2"/>
      <c r="B3" s="2"/>
      <c r="C3" s="2"/>
      <c r="D3" s="2"/>
      <c r="E3" s="2"/>
      <c r="F3" s="2"/>
      <c r="G3" s="2"/>
    </row>
    <row r="4" spans="1:7" ht="52.5">
      <c r="A4" s="47" t="s">
        <v>355</v>
      </c>
      <c r="B4" s="47" t="s">
        <v>356</v>
      </c>
      <c r="C4" s="48" t="s">
        <v>357</v>
      </c>
      <c r="D4" s="48" t="s">
        <v>358</v>
      </c>
      <c r="E4" s="48" t="s">
        <v>359</v>
      </c>
      <c r="F4" s="48" t="s">
        <v>360</v>
      </c>
      <c r="G4" s="48" t="s">
        <v>361</v>
      </c>
    </row>
    <row r="5" spans="1:7" ht="17.5">
      <c r="A5" s="65" t="s">
        <v>362</v>
      </c>
      <c r="B5" s="49" t="s">
        <v>363</v>
      </c>
      <c r="C5" s="50">
        <f>'CHAIR PERSONNEL COST F.x'!E7+'SLT PERSONNEL COST F.x'!E7+'COUNCIL PERSONNEL COST F.x'!E7+'PMD PERSONNEL COST F.x'!E7</f>
        <v>127436008</v>
      </c>
      <c r="D5" s="50">
        <f>'CHAIR OVERHEAD COST F.xi'!E7+'SLT OVERHEAD COST F.xi'!E7+'COUNCIL OVERHEAD COST F.xi'!E7+'PMD OVERHEAD COST F.xi'!E7</f>
        <v>383888343.56</v>
      </c>
      <c r="E5" s="50">
        <f>C5+D5</f>
        <v>511324351.56</v>
      </c>
      <c r="F5" s="50">
        <f>'PMD CAPITAL EXP F.xii'!F6</f>
        <v>185000000</v>
      </c>
      <c r="G5" s="50">
        <f>E5+F5</f>
        <v>696324351.55999994</v>
      </c>
    </row>
    <row r="6" spans="1:7" ht="17.5">
      <c r="A6" s="65" t="s">
        <v>364</v>
      </c>
      <c r="B6" s="49" t="s">
        <v>365</v>
      </c>
      <c r="C6" s="51">
        <f>'AGRIC PERSONNEL COST F.x'!E7+'FINANCE PERSONNEL COST F.x'!E7+'WORKS PERSONNEL COST F.x'!E7</f>
        <v>780444510.12</v>
      </c>
      <c r="D6" s="51">
        <f>'AGRIC OVERHEAD COST F.xi'!E7+'FINANCE OVERHEAD COST F.xi'!E7+'WORKS OVERHEAD COST F.xi'!E7</f>
        <v>565052582.07999992</v>
      </c>
      <c r="E6" s="51">
        <f t="shared" ref="E6:E9" si="0">C6+D6</f>
        <v>1345497092.1999998</v>
      </c>
      <c r="F6" s="51">
        <f>'AGRIC CAPITAL EXP F.xii'!F6+'FINANCE CAPITAL EXP F.xii'!F6+'WORKS CAPITAL EXP F.xii'!F6</f>
        <v>3080634991.6999998</v>
      </c>
      <c r="G6" s="50">
        <f t="shared" ref="G6:G9" si="1">E6+F6</f>
        <v>4426132083.8999996</v>
      </c>
    </row>
    <row r="7" spans="1:7" ht="17.5">
      <c r="A7" s="65" t="s">
        <v>366</v>
      </c>
      <c r="B7" s="49" t="s">
        <v>367</v>
      </c>
      <c r="C7" s="51">
        <v>0</v>
      </c>
      <c r="D7" s="51">
        <v>0</v>
      </c>
      <c r="E7" s="51">
        <f t="shared" si="0"/>
        <v>0</v>
      </c>
      <c r="F7" s="51">
        <v>0</v>
      </c>
      <c r="G7" s="50">
        <f t="shared" si="1"/>
        <v>0</v>
      </c>
    </row>
    <row r="8" spans="1:7" ht="17.5">
      <c r="A8" s="65" t="s">
        <v>368</v>
      </c>
      <c r="B8" s="49" t="s">
        <v>369</v>
      </c>
      <c r="C8" s="51">
        <v>0</v>
      </c>
      <c r="D8" s="51">
        <v>0</v>
      </c>
      <c r="E8" s="51">
        <f t="shared" si="0"/>
        <v>0</v>
      </c>
      <c r="F8" s="51">
        <v>0</v>
      </c>
      <c r="G8" s="50">
        <f t="shared" si="1"/>
        <v>0</v>
      </c>
    </row>
    <row r="9" spans="1:7" ht="17.5">
      <c r="A9" s="65" t="s">
        <v>370</v>
      </c>
      <c r="B9" s="49" t="s">
        <v>371</v>
      </c>
      <c r="C9" s="51">
        <f>'ESD PERSONNEL COST F.x'!E7+'PHC PERSONNEL COST F.x'!E7+'WATSAN PERSONNEL COST F.x'!E7+'TRADITIONAL PERSONNEL COST F.x'!E7</f>
        <v>1608534298.1600001</v>
      </c>
      <c r="D9" s="51">
        <f>'ESD OVERHEAD COST F.xi'!E7+'PHC OVERHEAD COST F.xi'!E7+'WATSAN OVERHEAD COST F.xi'!E7+'TRADITIONAL OVERHEAD COST F.xi'!E7</f>
        <v>254400000</v>
      </c>
      <c r="E9" s="51">
        <f t="shared" si="0"/>
        <v>1862934298.1600001</v>
      </c>
      <c r="F9" s="51">
        <f>'ESD CAPITAL EXP F.xii'!F6+'PHC CAPITAL EXP F.xii'!F6+'WATSAN CAPITAL EXP F.xii'!F6</f>
        <v>671500000</v>
      </c>
      <c r="G9" s="50">
        <f t="shared" si="1"/>
        <v>2534434298.1599998</v>
      </c>
    </row>
    <row r="10" spans="1:7" ht="17.5">
      <c r="A10" s="52" t="s">
        <v>142</v>
      </c>
      <c r="B10" s="53" t="s">
        <v>142</v>
      </c>
      <c r="C10" s="51" t="s">
        <v>142</v>
      </c>
      <c r="D10" s="51" t="s">
        <v>142</v>
      </c>
      <c r="E10" s="51" t="s">
        <v>142</v>
      </c>
      <c r="F10" s="51" t="s">
        <v>142</v>
      </c>
      <c r="G10" s="51" t="s">
        <v>142</v>
      </c>
    </row>
    <row r="11" spans="1:7" ht="17.5">
      <c r="A11" s="52" t="s">
        <v>142</v>
      </c>
      <c r="B11" s="53" t="s">
        <v>142</v>
      </c>
      <c r="C11" s="51" t="s">
        <v>142</v>
      </c>
      <c r="D11" s="51" t="s">
        <v>142</v>
      </c>
      <c r="E11" s="51" t="s">
        <v>142</v>
      </c>
      <c r="F11" s="51" t="s">
        <v>142</v>
      </c>
      <c r="G11" s="51" t="s">
        <v>142</v>
      </c>
    </row>
    <row r="12" spans="1:7" ht="17.5">
      <c r="A12" s="52" t="s">
        <v>142</v>
      </c>
      <c r="B12" s="53" t="s">
        <v>142</v>
      </c>
      <c r="C12" s="51" t="s">
        <v>142</v>
      </c>
      <c r="D12" s="51" t="s">
        <v>142</v>
      </c>
      <c r="E12" s="51" t="s">
        <v>142</v>
      </c>
      <c r="F12" s="51" t="s">
        <v>142</v>
      </c>
      <c r="G12" s="51" t="s">
        <v>142</v>
      </c>
    </row>
    <row r="13" spans="1:7" ht="17.5">
      <c r="A13" s="52" t="s">
        <v>142</v>
      </c>
      <c r="B13" s="53" t="s">
        <v>142</v>
      </c>
      <c r="C13" s="51" t="s">
        <v>142</v>
      </c>
      <c r="D13" s="51" t="s">
        <v>142</v>
      </c>
      <c r="E13" s="51" t="s">
        <v>142</v>
      </c>
      <c r="F13" s="51" t="s">
        <v>142</v>
      </c>
      <c r="G13" s="51" t="s">
        <v>142</v>
      </c>
    </row>
    <row r="14" spans="1:7" ht="17.5">
      <c r="A14" s="52" t="s">
        <v>142</v>
      </c>
      <c r="B14" s="53" t="s">
        <v>142</v>
      </c>
      <c r="C14" s="51" t="s">
        <v>142</v>
      </c>
      <c r="D14" s="51" t="s">
        <v>142</v>
      </c>
      <c r="E14" s="51" t="s">
        <v>142</v>
      </c>
      <c r="F14" s="51" t="s">
        <v>142</v>
      </c>
      <c r="G14" s="51" t="s">
        <v>142</v>
      </c>
    </row>
    <row r="15" spans="1:7" ht="17.5">
      <c r="A15" s="52" t="s">
        <v>142</v>
      </c>
      <c r="B15" s="53" t="s">
        <v>142</v>
      </c>
      <c r="C15" s="51" t="s">
        <v>142</v>
      </c>
      <c r="D15" s="51" t="s">
        <v>142</v>
      </c>
      <c r="E15" s="51" t="s">
        <v>142</v>
      </c>
      <c r="F15" s="51" t="s">
        <v>142</v>
      </c>
      <c r="G15" s="51" t="s">
        <v>142</v>
      </c>
    </row>
    <row r="16" spans="1:7" ht="17.5">
      <c r="A16" s="52" t="s">
        <v>142</v>
      </c>
      <c r="B16" s="53" t="s">
        <v>142</v>
      </c>
      <c r="C16" s="51" t="s">
        <v>142</v>
      </c>
      <c r="D16" s="51" t="s">
        <v>142</v>
      </c>
      <c r="E16" s="51" t="s">
        <v>142</v>
      </c>
      <c r="F16" s="51" t="s">
        <v>142</v>
      </c>
      <c r="G16" s="51" t="s">
        <v>142</v>
      </c>
    </row>
    <row r="17" spans="1:7" ht="17.5">
      <c r="A17" s="52" t="s">
        <v>142</v>
      </c>
      <c r="B17" s="53" t="s">
        <v>142</v>
      </c>
      <c r="C17" s="51" t="s">
        <v>142</v>
      </c>
      <c r="D17" s="51" t="s">
        <v>142</v>
      </c>
      <c r="E17" s="51" t="s">
        <v>142</v>
      </c>
      <c r="F17" s="51" t="s">
        <v>142</v>
      </c>
      <c r="G17" s="51" t="s">
        <v>142</v>
      </c>
    </row>
    <row r="18" spans="1:7" ht="17.5">
      <c r="A18" s="52" t="s">
        <v>142</v>
      </c>
      <c r="B18" s="53" t="s">
        <v>142</v>
      </c>
      <c r="C18" s="51" t="s">
        <v>142</v>
      </c>
      <c r="D18" s="51" t="s">
        <v>142</v>
      </c>
      <c r="E18" s="51" t="s">
        <v>142</v>
      </c>
      <c r="F18" s="51" t="s">
        <v>142</v>
      </c>
      <c r="G18" s="51" t="s">
        <v>142</v>
      </c>
    </row>
    <row r="19" spans="1:7" ht="17.5">
      <c r="A19" s="52" t="s">
        <v>142</v>
      </c>
      <c r="B19" s="53" t="s">
        <v>142</v>
      </c>
      <c r="C19" s="51" t="s">
        <v>142</v>
      </c>
      <c r="D19" s="51" t="s">
        <v>142</v>
      </c>
      <c r="E19" s="51" t="s">
        <v>142</v>
      </c>
      <c r="F19" s="51" t="s">
        <v>142</v>
      </c>
      <c r="G19" s="51" t="s">
        <v>142</v>
      </c>
    </row>
    <row r="20" spans="1:7" ht="17.5">
      <c r="A20" s="52" t="s">
        <v>142</v>
      </c>
      <c r="B20" s="53" t="s">
        <v>142</v>
      </c>
      <c r="C20" s="51" t="s">
        <v>142</v>
      </c>
      <c r="D20" s="51" t="s">
        <v>142</v>
      </c>
      <c r="E20" s="51" t="s">
        <v>142</v>
      </c>
      <c r="F20" s="51" t="s">
        <v>142</v>
      </c>
      <c r="G20" s="51" t="s">
        <v>142</v>
      </c>
    </row>
    <row r="21" spans="1:7" ht="17.5">
      <c r="A21" s="52" t="s">
        <v>142</v>
      </c>
      <c r="B21" s="53" t="s">
        <v>142</v>
      </c>
      <c r="C21" s="51" t="s">
        <v>142</v>
      </c>
      <c r="D21" s="51" t="s">
        <v>142</v>
      </c>
      <c r="E21" s="51" t="s">
        <v>142</v>
      </c>
      <c r="F21" s="51" t="s">
        <v>142</v>
      </c>
      <c r="G21" s="51" t="s">
        <v>142</v>
      </c>
    </row>
    <row r="22" spans="1:7" ht="17.5">
      <c r="A22" s="52" t="s">
        <v>142</v>
      </c>
      <c r="B22" s="53" t="s">
        <v>142</v>
      </c>
      <c r="C22" s="51" t="s">
        <v>142</v>
      </c>
      <c r="D22" s="51" t="s">
        <v>142</v>
      </c>
      <c r="E22" s="51" t="s">
        <v>142</v>
      </c>
      <c r="F22" s="51" t="s">
        <v>142</v>
      </c>
      <c r="G22" s="51" t="s">
        <v>142</v>
      </c>
    </row>
    <row r="23" spans="1:7" ht="17.5">
      <c r="A23" s="52" t="s">
        <v>142</v>
      </c>
      <c r="B23" s="53" t="s">
        <v>372</v>
      </c>
      <c r="C23" s="51">
        <f>SUM(C5:C22)</f>
        <v>2516414816.2800002</v>
      </c>
      <c r="D23" s="51">
        <f t="shared" ref="D23:G23" si="2">SUM(D5:D22)</f>
        <v>1203340925.6399999</v>
      </c>
      <c r="E23" s="51">
        <f t="shared" si="2"/>
        <v>3719755741.9200001</v>
      </c>
      <c r="F23" s="51">
        <f t="shared" si="2"/>
        <v>3937134991.6999998</v>
      </c>
      <c r="G23" s="51">
        <f t="shared" si="2"/>
        <v>7656890733.6199989</v>
      </c>
    </row>
    <row r="24" spans="1:7" hidden="1"/>
    <row r="25" spans="1:7" hidden="1"/>
    <row r="26" spans="1:7" hidden="1"/>
    <row r="27" spans="1:7" hidden="1"/>
    <row r="28" spans="1:7" hidden="1"/>
    <row r="29" spans="1:7" hidden="1"/>
    <row r="30" spans="1:7" hidden="1"/>
    <row r="31" spans="1:7" hidden="1"/>
    <row r="32" spans="1: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q8K+vOOUWjUcF4WKKGi6VxYRFTfUNWIr70A4hOXoObMHab1MMQ3jHmydPbqVIrdXwUEosPnQFzI9QdDIGumkEg==" saltValue="Zy8uGleY1wJdnu4Y+z0J6w==" spinCount="100000" sheet="1" objects="1" scenarios="1" formatColumns="0" formatRows="0" selectLockedCells="1"/>
  <mergeCells count="2">
    <mergeCell ref="A1:G1"/>
    <mergeCell ref="A2:G2"/>
  </mergeCells>
  <pageMargins left="0.15748031496062992" right="0.19685039370078741" top="0.74803149606299213" bottom="0.74803149606299213" header="0.31496062992125984" footer="0.31496062992125984"/>
  <pageSetup paperSize="9" scale="73" orientation="landscape" r:id="rId1"/>
  <headerFoot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30" workbookViewId="0">
      <selection sqref="A1:E1"/>
    </sheetView>
  </sheetViews>
  <sheetFormatPr defaultColWidth="8.81640625" defaultRowHeight="15"/>
  <cols>
    <col min="1" max="1" width="16" style="1" customWidth="1"/>
    <col min="2" max="2" width="52" style="1" customWidth="1"/>
    <col min="3" max="5" width="25.81640625" style="1" customWidth="1"/>
    <col min="6" max="16384" width="8.81640625" style="1"/>
  </cols>
  <sheetData>
    <row r="1" spans="1:5">
      <c r="A1" s="71" t="s">
        <v>373</v>
      </c>
      <c r="B1" s="71"/>
      <c r="C1" s="71"/>
      <c r="D1" s="71"/>
      <c r="E1" s="71"/>
    </row>
    <row r="2" spans="1:5" ht="39.65" customHeight="1">
      <c r="A2" s="73" t="s">
        <v>374</v>
      </c>
      <c r="B2" s="73"/>
      <c r="C2" s="73"/>
      <c r="D2" s="73"/>
      <c r="E2" s="73"/>
    </row>
    <row r="3" spans="1:5">
      <c r="A3" s="2"/>
      <c r="B3" s="2"/>
      <c r="C3" s="2"/>
      <c r="D3" s="2"/>
      <c r="E3" s="2"/>
    </row>
    <row r="4" spans="1:5" ht="45">
      <c r="A4" s="16" t="s">
        <v>63</v>
      </c>
      <c r="B4" s="17" t="s">
        <v>375</v>
      </c>
      <c r="C4" s="4" t="s">
        <v>3</v>
      </c>
      <c r="D4" s="4" t="s">
        <v>4</v>
      </c>
      <c r="E4" s="4" t="s">
        <v>5</v>
      </c>
    </row>
    <row r="5" spans="1:5">
      <c r="A5" s="66" t="s">
        <v>376</v>
      </c>
      <c r="B5" s="35" t="s">
        <v>377</v>
      </c>
      <c r="C5" s="14">
        <f>'CHAIR PERSONNEL COST F.x'!C7+'CHAIR OVERHEAD COST F.xi'!C7</f>
        <v>272904104</v>
      </c>
      <c r="D5" s="14">
        <f>'CHAIR PERSONNEL COST F.x'!D7+'CHAIR OVERHEAD COST F.xi'!D7</f>
        <v>260104104</v>
      </c>
      <c r="E5" s="14">
        <f>'CHAIR PERSONNEL COST F.x'!E7+'CHAIR OVERHEAD COST F.xi'!E7</f>
        <v>194929268.56</v>
      </c>
    </row>
    <row r="6" spans="1:5">
      <c r="A6" s="66" t="s">
        <v>378</v>
      </c>
      <c r="B6" s="35" t="s">
        <v>379</v>
      </c>
      <c r="C6" s="14">
        <f>'SLT PERSONNEL COST F.x'!C7+'SLT OVERHEAD COST F.xi'!C7</f>
        <v>48124508</v>
      </c>
      <c r="D6" s="14">
        <f>'SLT PERSONNEL COST F.x'!D7+'SLT OVERHEAD COST F.xi'!D7</f>
        <v>46564508</v>
      </c>
      <c r="E6" s="14">
        <f>'SLT PERSONNEL COST F.x'!E7+'SLT OVERHEAD COST F.xi'!E7</f>
        <v>23342000</v>
      </c>
    </row>
    <row r="7" spans="1:5">
      <c r="A7" s="66" t="s">
        <v>380</v>
      </c>
      <c r="B7" s="35" t="s">
        <v>381</v>
      </c>
      <c r="C7" s="14">
        <f>'COUNCIL PERSONNEL COST F.x'!C7+'COUNCIL OVERHEAD COST F.xi'!C7</f>
        <v>111693848.18000001</v>
      </c>
      <c r="D7" s="14">
        <f>'COUNCIL PERSONNEL COST F.x'!D7+'COUNCIL OVERHEAD COST F.xi'!D7</f>
        <v>105573848.18000001</v>
      </c>
      <c r="E7" s="14">
        <f>'COUNCIL PERSONNEL COST F.x'!E7+'COUNCIL OVERHEAD COST F.xi'!E7</f>
        <v>115675200</v>
      </c>
    </row>
    <row r="8" spans="1:5">
      <c r="A8" s="66" t="s">
        <v>382</v>
      </c>
      <c r="B8" s="35" t="s">
        <v>383</v>
      </c>
      <c r="C8" s="14">
        <f>'PMD PERSONNEL COST F.x'!C7+'PMD OVERHEAD COST F.xi'!C7</f>
        <v>337687656</v>
      </c>
      <c r="D8" s="14">
        <f>'PMD PERSONNEL COST F.x'!D7+'PMD OVERHEAD COST F.xi'!D7</f>
        <v>181830346</v>
      </c>
      <c r="E8" s="14">
        <f>'PMD PERSONNEL COST F.x'!E7+'PMD OVERHEAD COST F.xi'!E7</f>
        <v>177377883</v>
      </c>
    </row>
    <row r="9" spans="1:5">
      <c r="A9" s="66" t="s">
        <v>384</v>
      </c>
      <c r="B9" s="35" t="s">
        <v>385</v>
      </c>
      <c r="C9" s="14">
        <f>'AGRIC PERSONNEL COST F.x'!C7+'AGRIC OVERHEAD COST F.xi'!C7</f>
        <v>98355526.640000001</v>
      </c>
      <c r="D9" s="14">
        <f>'AGRIC PERSONNEL COST F.x'!D7+'AGRIC OVERHEAD COST F.xi'!D7</f>
        <v>87191750.310000002</v>
      </c>
      <c r="E9" s="14">
        <f>'AGRIC PERSONNEL COST F.x'!E7+'AGRIC OVERHEAD COST F.xi'!E7</f>
        <v>101362113.48</v>
      </c>
    </row>
    <row r="10" spans="1:5">
      <c r="A10" s="66" t="s">
        <v>386</v>
      </c>
      <c r="B10" s="35" t="s">
        <v>387</v>
      </c>
      <c r="C10" s="14">
        <f>'FINANCE PERSONNEL COST F.x'!C7+'FINANCE OVERHEAD COST F.xi'!C7</f>
        <v>1003449581.3900001</v>
      </c>
      <c r="D10" s="14">
        <f>'FINANCE PERSONNEL COST F.x'!D7+'FINANCE OVERHEAD COST F.xi'!D7</f>
        <v>853514269.28999996</v>
      </c>
      <c r="E10" s="14">
        <f>'FINANCE PERSONNEL COST F.x'!E7+'FINANCE OVERHEAD COST F.xi'!E7</f>
        <v>1171926392.72</v>
      </c>
    </row>
    <row r="11" spans="1:5">
      <c r="A11" s="66" t="s">
        <v>388</v>
      </c>
      <c r="B11" s="35" t="s">
        <v>389</v>
      </c>
      <c r="C11" s="14">
        <f>'WORKS PERSONNEL COST F.x'!C7+'WORKS OVERHEAD COST F.xi'!C7</f>
        <v>76365898.039999992</v>
      </c>
      <c r="D11" s="14">
        <f>'WORKS PERSONNEL COST F.x'!D7+'WORKS OVERHEAD COST F.xi'!D7</f>
        <v>60838663</v>
      </c>
      <c r="E11" s="14">
        <f>'WORKS PERSONNEL COST F.x'!E7+'WORKS OVERHEAD COST F.xi'!E7</f>
        <v>72208586</v>
      </c>
    </row>
    <row r="12" spans="1:5">
      <c r="A12" s="66" t="s">
        <v>390</v>
      </c>
      <c r="B12" s="35" t="s">
        <v>391</v>
      </c>
      <c r="C12" s="14">
        <f>'ESD PERSONNEL COST F.x'!C7+'ESD OVERHEAD COST F.xi'!C7</f>
        <v>1296174594.55</v>
      </c>
      <c r="D12" s="14">
        <f>'ESD PERSONNEL COST F.x'!D7+'ESD OVERHEAD COST F.xi'!D7</f>
        <v>1178477414.97</v>
      </c>
      <c r="E12" s="14">
        <f>'ESD PERSONNEL COST F.x'!E7+'ESD OVERHEAD COST F.xi'!E7</f>
        <v>1372065618.1600001</v>
      </c>
    </row>
    <row r="13" spans="1:5">
      <c r="A13" s="66" t="s">
        <v>392</v>
      </c>
      <c r="B13" s="35" t="s">
        <v>393</v>
      </c>
      <c r="C13" s="14">
        <f>'PHC PERSONNEL COST F.x'!C7+'PHC OVERHEAD COST F.xi'!C7</f>
        <v>302501917.96000004</v>
      </c>
      <c r="D13" s="14">
        <f>'PHC PERSONNEL COST F.x'!D7+'PHC OVERHEAD COST F.xi'!D7</f>
        <v>262865311</v>
      </c>
      <c r="E13" s="14">
        <f>'PHC PERSONNEL COST F.x'!E7+'PHC OVERHEAD COST F.xi'!E7</f>
        <v>296741549</v>
      </c>
    </row>
    <row r="14" spans="1:5">
      <c r="A14" s="66" t="s">
        <v>394</v>
      </c>
      <c r="B14" s="35" t="s">
        <v>395</v>
      </c>
      <c r="C14" s="14">
        <f>'WATSAN PERSONNEL COST F.x'!C7+'WATSAN OVERHEAD COST F.xi'!C7</f>
        <v>113169560</v>
      </c>
      <c r="D14" s="14">
        <f>'WATSAN PERSONNEL COST F.x'!D7+'WATSAN OVERHEAD COST F.xi'!D7</f>
        <v>96752777.599999994</v>
      </c>
      <c r="E14" s="14">
        <f>'WATSAN PERSONNEL COST F.x'!E7+'WATSAN OVERHEAD COST F.xi'!E7</f>
        <v>116055741</v>
      </c>
    </row>
    <row r="15" spans="1:5">
      <c r="A15" s="66" t="s">
        <v>396</v>
      </c>
      <c r="B15" s="35" t="s">
        <v>397</v>
      </c>
      <c r="C15" s="14">
        <f>'TRADITIONAL PERSONNEL COST F.x'!C7+'TRADITIONAL OVERHEAD COST F.xi'!C7</f>
        <v>17365571.219999999</v>
      </c>
      <c r="D15" s="14">
        <f>'TRADITIONAL PERSONNEL COST F.x'!D7+'TRADITIONAL OVERHEAD COST F.xi'!D7</f>
        <v>16825571.219999999</v>
      </c>
      <c r="E15" s="14">
        <f>'TRADITIONAL PERSONNEL COST F.x'!E7+'TRADITIONAL OVERHEAD COST F.xi'!E7</f>
        <v>78071390</v>
      </c>
    </row>
    <row r="16" spans="1:5" hidden="1">
      <c r="A16" s="22"/>
      <c r="B16" s="21"/>
      <c r="C16" s="14"/>
      <c r="D16" s="14"/>
      <c r="E16" s="14"/>
    </row>
    <row r="17" spans="1:5" hidden="1">
      <c r="A17" s="22"/>
      <c r="B17" s="21"/>
      <c r="C17" s="14"/>
      <c r="D17" s="14"/>
      <c r="E17" s="14"/>
    </row>
    <row r="18" spans="1:5" hidden="1">
      <c r="A18" s="22"/>
      <c r="B18" s="21"/>
      <c r="C18" s="36"/>
      <c r="D18" s="36"/>
      <c r="E18" s="36"/>
    </row>
    <row r="19" spans="1:5" hidden="1">
      <c r="A19" s="22"/>
      <c r="B19" s="21"/>
      <c r="C19" s="36"/>
      <c r="D19" s="36"/>
      <c r="E19" s="36"/>
    </row>
    <row r="20" spans="1:5" hidden="1">
      <c r="A20" s="5"/>
      <c r="B20" s="6"/>
      <c r="C20" s="14"/>
      <c r="D20" s="14"/>
      <c r="E20" s="14"/>
    </row>
    <row r="21" spans="1:5" hidden="1">
      <c r="A21" s="22"/>
      <c r="B21" s="21"/>
      <c r="C21" s="36"/>
      <c r="D21" s="36"/>
      <c r="E21" s="36"/>
    </row>
    <row r="22" spans="1:5" hidden="1">
      <c r="A22" s="5"/>
      <c r="B22" s="6"/>
      <c r="C22" s="14"/>
      <c r="D22" s="14"/>
      <c r="E22" s="14"/>
    </row>
    <row r="23" spans="1:5" hidden="1">
      <c r="A23" s="5"/>
      <c r="B23" s="6"/>
      <c r="C23" s="14"/>
      <c r="D23" s="14"/>
      <c r="E23" s="14"/>
    </row>
    <row r="24" spans="1:5" hidden="1">
      <c r="A24" s="22"/>
      <c r="B24" s="21"/>
      <c r="C24" s="36"/>
      <c r="D24" s="36"/>
      <c r="E24" s="36"/>
    </row>
    <row r="25" spans="1:5" hidden="1">
      <c r="A25" s="22"/>
      <c r="B25" s="21"/>
      <c r="C25" s="36"/>
      <c r="D25" s="36"/>
      <c r="E25" s="36"/>
    </row>
    <row r="26" spans="1:5" hidden="1">
      <c r="A26" s="22"/>
      <c r="B26" s="21"/>
      <c r="C26" s="36"/>
      <c r="D26" s="36"/>
      <c r="E26" s="36"/>
    </row>
    <row r="27" spans="1:5" hidden="1">
      <c r="A27" s="22"/>
      <c r="B27" s="21"/>
      <c r="C27" s="36"/>
      <c r="D27" s="36"/>
      <c r="E27" s="36"/>
    </row>
    <row r="28" spans="1:5">
      <c r="A28" s="5"/>
      <c r="B28" s="6" t="s">
        <v>372</v>
      </c>
      <c r="C28" s="14">
        <f>SUM(C5:C27)</f>
        <v>3677792765.98</v>
      </c>
      <c r="D28" s="14">
        <f t="shared" ref="D28:E28" si="0">SUM(D5:D27)</f>
        <v>3150538563.5699997</v>
      </c>
      <c r="E28" s="14">
        <f t="shared" si="0"/>
        <v>3719755741.9200001</v>
      </c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aHqpEx9kExgUwBPNlzVgAwAsE693DnTWb4uQE30EjRn9/o7m8Z6YJEAV18aqenXNjOq+iSSu1h52fFQSlJIrsw==" saltValue="6/Wc3dp0trV2yHFgn+gsmg==" spinCount="100000" sheet="1" objects="1" scenarios="1" formatColumns="0" formatRows="0" selectLockedCells="1"/>
  <mergeCells count="2">
    <mergeCell ref="A1:E1"/>
    <mergeCell ref="A2:E2"/>
  </mergeCells>
  <pageMargins left="0.77" right="0.2" top="0.74803149606299213" bottom="0.39" header="0.31496062992125984" footer="0.31496062992125984"/>
  <pageSetup paperSize="9" scale="80" orientation="landscape" r:id="rId1"/>
  <headerFoot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4" zoomScale="90" workbookViewId="0">
      <selection sqref="A1:E1"/>
    </sheetView>
  </sheetViews>
  <sheetFormatPr defaultColWidth="8.81640625" defaultRowHeight="15"/>
  <cols>
    <col min="1" max="1" width="15" style="1" customWidth="1"/>
    <col min="2" max="2" width="52" style="1" customWidth="1"/>
    <col min="3" max="5" width="25.81640625" style="1" customWidth="1"/>
    <col min="6" max="16384" width="8.81640625" style="1"/>
  </cols>
  <sheetData>
    <row r="1" spans="1:5">
      <c r="A1" s="71" t="s">
        <v>398</v>
      </c>
      <c r="B1" s="71"/>
      <c r="C1" s="71"/>
      <c r="D1" s="71"/>
      <c r="E1" s="71"/>
    </row>
    <row r="2" spans="1:5" ht="28.15" customHeight="1">
      <c r="A2" s="72" t="s">
        <v>399</v>
      </c>
      <c r="B2" s="72"/>
      <c r="C2" s="72"/>
      <c r="D2" s="72"/>
      <c r="E2" s="72"/>
    </row>
    <row r="3" spans="1:5">
      <c r="A3" s="2"/>
      <c r="B3" s="2"/>
      <c r="C3" s="2"/>
      <c r="D3" s="2"/>
      <c r="E3" s="2"/>
    </row>
    <row r="4" spans="1:5" ht="45">
      <c r="A4" s="16" t="s">
        <v>63</v>
      </c>
      <c r="B4" s="17" t="s">
        <v>400</v>
      </c>
      <c r="C4" s="4" t="s">
        <v>3</v>
      </c>
      <c r="D4" s="4" t="s">
        <v>4</v>
      </c>
      <c r="E4" s="4" t="s">
        <v>5</v>
      </c>
    </row>
    <row r="5" spans="1:5">
      <c r="A5" s="6"/>
      <c r="B5" s="39" t="s">
        <v>49</v>
      </c>
      <c r="C5" s="41">
        <f>C6+C11</f>
        <v>3677792765.9800005</v>
      </c>
      <c r="D5" s="41">
        <f t="shared" ref="D5:E5" si="0">D6+D11</f>
        <v>3150538563.5699997</v>
      </c>
      <c r="E5" s="41">
        <f t="shared" si="0"/>
        <v>3719755741.9200001</v>
      </c>
    </row>
    <row r="6" spans="1:5">
      <c r="A6" s="42">
        <v>21</v>
      </c>
      <c r="B6" s="39" t="s">
        <v>401</v>
      </c>
      <c r="C6" s="43">
        <f>SUM(C7:C10)</f>
        <v>2388463692.2600002</v>
      </c>
      <c r="D6" s="43">
        <f t="shared" ref="D6:E6" si="1">SUM(D7:D10)</f>
        <v>2310470579.6399999</v>
      </c>
      <c r="E6" s="43">
        <f t="shared" si="1"/>
        <v>2516414816.2800002</v>
      </c>
    </row>
    <row r="7" spans="1:5">
      <c r="A7" s="33">
        <v>21010100</v>
      </c>
      <c r="B7" s="35" t="s">
        <v>402</v>
      </c>
      <c r="C7" s="44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1756963731.25</v>
      </c>
      <c r="D7" s="44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1684875581.0599999</v>
      </c>
      <c r="E7" s="44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1892749804.6400001</v>
      </c>
    </row>
    <row r="8" spans="1:5">
      <c r="A8" s="33">
        <v>21020100</v>
      </c>
      <c r="B8" s="35" t="s">
        <v>403</v>
      </c>
      <c r="C8" s="44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82305260.180000007</v>
      </c>
      <c r="D8" s="44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82305260.180000007</v>
      </c>
      <c r="E8" s="44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>
      <c r="A9" s="33">
        <v>21020200</v>
      </c>
      <c r="B9" s="35" t="s">
        <v>404</v>
      </c>
      <c r="C9" s="44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44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44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>
      <c r="A10" s="33">
        <v>21030100</v>
      </c>
      <c r="B10" s="35" t="s">
        <v>405</v>
      </c>
      <c r="C10" s="44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549194700.83000004</v>
      </c>
      <c r="D10" s="44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543289738.39999998</v>
      </c>
      <c r="E10" s="44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587665011.63999999</v>
      </c>
    </row>
    <row r="11" spans="1:5">
      <c r="A11" s="42">
        <v>22</v>
      </c>
      <c r="B11" s="39" t="s">
        <v>406</v>
      </c>
      <c r="C11" s="43">
        <f>SUM(C12:C24)</f>
        <v>1289329073.72</v>
      </c>
      <c r="D11" s="43">
        <f t="shared" ref="D11:E11" si="2">SUM(D12:D24)</f>
        <v>840067983.92999995</v>
      </c>
      <c r="E11" s="43">
        <f t="shared" si="2"/>
        <v>1203340925.6399999</v>
      </c>
    </row>
    <row r="12" spans="1:5">
      <c r="A12" s="33">
        <v>22020100</v>
      </c>
      <c r="B12" s="35" t="s">
        <v>407</v>
      </c>
      <c r="C12" s="44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49950000</v>
      </c>
      <c r="D12" s="44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33229000</v>
      </c>
      <c r="E12" s="44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46000000</v>
      </c>
    </row>
    <row r="13" spans="1:5">
      <c r="A13" s="33">
        <v>22020200</v>
      </c>
      <c r="B13" s="35" t="s">
        <v>408</v>
      </c>
      <c r="C13" s="44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1000000</v>
      </c>
      <c r="D13" s="44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1000000</v>
      </c>
      <c r="E13" s="44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2700000</v>
      </c>
    </row>
    <row r="14" spans="1:5">
      <c r="A14" s="33">
        <v>22020300</v>
      </c>
      <c r="B14" s="35" t="s">
        <v>409</v>
      </c>
      <c r="C14" s="44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39600000</v>
      </c>
      <c r="D14" s="44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32235000</v>
      </c>
      <c r="E14" s="44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76500000</v>
      </c>
    </row>
    <row r="15" spans="1:5">
      <c r="A15" s="33">
        <v>22020400</v>
      </c>
      <c r="B15" s="35" t="s">
        <v>410</v>
      </c>
      <c r="C15" s="44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49296000</v>
      </c>
      <c r="D15" s="44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31407205</v>
      </c>
      <c r="E15" s="44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60600000</v>
      </c>
    </row>
    <row r="16" spans="1:5">
      <c r="A16" s="33">
        <v>22020500</v>
      </c>
      <c r="B16" s="35" t="s">
        <v>411</v>
      </c>
      <c r="C16" s="44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118200000</v>
      </c>
      <c r="D16" s="44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58850000</v>
      </c>
      <c r="E16" s="44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42000000</v>
      </c>
    </row>
    <row r="17" spans="1:5">
      <c r="A17" s="33">
        <v>22020600</v>
      </c>
      <c r="B17" s="35" t="s">
        <v>412</v>
      </c>
      <c r="C17" s="44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268700000</v>
      </c>
      <c r="D17" s="44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249510000</v>
      </c>
      <c r="E17" s="44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160788343.56</v>
      </c>
    </row>
    <row r="18" spans="1:5">
      <c r="A18" s="33">
        <v>22020700</v>
      </c>
      <c r="B18" s="35" t="s">
        <v>413</v>
      </c>
      <c r="C18" s="44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34460000</v>
      </c>
      <c r="D18" s="44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9752789</v>
      </c>
      <c r="E18" s="44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14000000</v>
      </c>
    </row>
    <row r="19" spans="1:5">
      <c r="A19" s="33">
        <v>22020800</v>
      </c>
      <c r="B19" s="35" t="s">
        <v>414</v>
      </c>
      <c r="C19" s="44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0</v>
      </c>
      <c r="D19" s="44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0</v>
      </c>
      <c r="E19" s="44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20000000</v>
      </c>
    </row>
    <row r="20" spans="1:5">
      <c r="A20" s="33">
        <v>22020900</v>
      </c>
      <c r="B20" s="35" t="s">
        <v>415</v>
      </c>
      <c r="C20" s="44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0</v>
      </c>
      <c r="D20" s="44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0</v>
      </c>
      <c r="E20" s="44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>
      <c r="A21" s="33">
        <v>22021000</v>
      </c>
      <c r="B21" s="35" t="s">
        <v>416</v>
      </c>
      <c r="C21" s="44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228479722</v>
      </c>
      <c r="D21" s="44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124532232</v>
      </c>
      <c r="E21" s="44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421200000</v>
      </c>
    </row>
    <row r="22" spans="1:5">
      <c r="A22" s="33">
        <v>22040000</v>
      </c>
      <c r="B22" s="35" t="s">
        <v>417</v>
      </c>
      <c r="C22" s="44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360140533.71999997</v>
      </c>
      <c r="D22" s="44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239551757.92999998</v>
      </c>
      <c r="E22" s="44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289052582.07999998</v>
      </c>
    </row>
    <row r="23" spans="1:5">
      <c r="A23" s="45">
        <v>22050000</v>
      </c>
      <c r="B23" s="34" t="s">
        <v>418</v>
      </c>
      <c r="C23" s="4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139502818</v>
      </c>
      <c r="D23" s="4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60000000</v>
      </c>
      <c r="E23" s="4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70000000</v>
      </c>
    </row>
    <row r="24" spans="1:5">
      <c r="A24" s="45">
        <v>22060000</v>
      </c>
      <c r="B24" s="34" t="s">
        <v>295</v>
      </c>
      <c r="C24" s="4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4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4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>
      <c r="A25" s="42" t="s">
        <v>142</v>
      </c>
      <c r="B25" s="39" t="s">
        <v>142</v>
      </c>
      <c r="C25" s="44" t="s">
        <v>142</v>
      </c>
      <c r="D25" s="44" t="s">
        <v>142</v>
      </c>
      <c r="E25" s="44" t="s">
        <v>142</v>
      </c>
    </row>
    <row r="26" spans="1:5" hidden="1">
      <c r="A26" s="42" t="s">
        <v>142</v>
      </c>
      <c r="B26" s="39" t="s">
        <v>142</v>
      </c>
      <c r="C26" s="44" t="s">
        <v>142</v>
      </c>
      <c r="D26" s="44" t="s">
        <v>142</v>
      </c>
      <c r="E26" s="44" t="s">
        <v>142</v>
      </c>
    </row>
    <row r="27" spans="1:5">
      <c r="A27" s="33" t="s">
        <v>142</v>
      </c>
      <c r="B27" s="39" t="s">
        <v>372</v>
      </c>
      <c r="C27" s="43">
        <f>C5</f>
        <v>3677792765.9800005</v>
      </c>
      <c r="D27" s="43">
        <f t="shared" ref="D27:E27" si="3">D5</f>
        <v>3150538563.5699997</v>
      </c>
      <c r="E27" s="43">
        <f t="shared" si="3"/>
        <v>3719755741.9200001</v>
      </c>
    </row>
    <row r="28" spans="1:5" hidden="1">
      <c r="A28" s="5"/>
      <c r="B28" s="6"/>
      <c r="C28" s="14"/>
      <c r="D28" s="14"/>
      <c r="E28" s="14"/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3kCc7ZV4pU8u+U3+ebSHEKDc71pC0zYTK3dE6QzzvM/Ncrb71kmfK7lluVVAg3GBum13UFS0RS0twA6H0kslgg==" saltValue="a15ztBltd2JCb7E97oQlvQ==" spinCount="100000" sheet="1" objects="1" scenarios="1" formatColumns="0" formatRows="0" selectLockedCells="1"/>
  <mergeCells count="2">
    <mergeCell ref="A1:E1"/>
    <mergeCell ref="A2:E2"/>
  </mergeCells>
  <pageMargins left="0.51181102362204722" right="0.19685039370078741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workbookViewId="0">
      <selection sqref="A1:E1"/>
    </sheetView>
  </sheetViews>
  <sheetFormatPr defaultColWidth="8.81640625" defaultRowHeight="15"/>
  <cols>
    <col min="1" max="1" width="15" style="1" customWidth="1"/>
    <col min="2" max="2" width="52" style="1" customWidth="1"/>
    <col min="3" max="5" width="24.26953125" style="1" customWidth="1"/>
    <col min="6" max="16384" width="8.81640625" style="1"/>
  </cols>
  <sheetData>
    <row r="1" spans="1:5">
      <c r="A1" s="71" t="s">
        <v>398</v>
      </c>
      <c r="B1" s="71"/>
      <c r="C1" s="71"/>
      <c r="D1" s="71"/>
      <c r="E1" s="71"/>
    </row>
    <row r="2" spans="1:5" ht="36.65" customHeight="1">
      <c r="A2" s="73" t="s">
        <v>419</v>
      </c>
      <c r="B2" s="73"/>
      <c r="C2" s="73"/>
      <c r="D2" s="73"/>
      <c r="E2" s="73"/>
    </row>
    <row r="3" spans="1:5">
      <c r="A3" s="2"/>
      <c r="B3" s="2"/>
      <c r="C3" s="2"/>
      <c r="D3" s="2"/>
      <c r="E3" s="2"/>
    </row>
    <row r="4" spans="1:5" ht="45">
      <c r="A4" s="16" t="s">
        <v>63</v>
      </c>
      <c r="B4" s="17" t="s">
        <v>400</v>
      </c>
      <c r="C4" s="4" t="s">
        <v>3</v>
      </c>
      <c r="D4" s="4" t="s">
        <v>4</v>
      </c>
      <c r="E4" s="4" t="s">
        <v>5</v>
      </c>
    </row>
    <row r="5" spans="1:5">
      <c r="A5" s="37">
        <v>32010100</v>
      </c>
      <c r="B5" s="35" t="s">
        <v>420</v>
      </c>
      <c r="C5" s="38">
        <f>'PMD CAPITAL EXP F.xii'!D7+'AGRIC CAPITAL EXP F.xii'!D7+'FINANCE CAPITAL EXP F.xii'!D7+'WORKS CAPITAL EXP F.xii'!D7+'ESD CAPITAL EXP F.xii'!D7+'PHC CAPITAL EXP F.xii'!D7+'WATSAN CAPITAL EXP F.xii'!D7</f>
        <v>237000000</v>
      </c>
      <c r="D5" s="38">
        <f>'PMD CAPITAL EXP F.xii'!E7+'AGRIC CAPITAL EXP F.xii'!E7+'FINANCE CAPITAL EXP F.xii'!E7+'WORKS CAPITAL EXP F.xii'!E7+'ESD CAPITAL EXP F.xii'!E7+'PHC CAPITAL EXP F.xii'!E7+'WATSAN CAPITAL EXP F.xii'!E7</f>
        <v>45038316.07</v>
      </c>
      <c r="E5" s="38">
        <f>'PMD CAPITAL EXP F.xii'!F7+'AGRIC CAPITAL EXP F.xii'!F7+'FINANCE CAPITAL EXP F.xii'!F7+'WORKS CAPITAL EXP F.xii'!F7+'ESD CAPITAL EXP F.xii'!F7+'PHC CAPITAL EXP F.xii'!F7+'WATSAN CAPITAL EXP F.xii'!F7</f>
        <v>508000000</v>
      </c>
    </row>
    <row r="6" spans="1:5">
      <c r="A6" s="37">
        <v>32010200</v>
      </c>
      <c r="B6" s="35" t="s">
        <v>421</v>
      </c>
      <c r="C6" s="38">
        <f>'PMD CAPITAL EXP F.xii'!D17+'AGRIC CAPITAL EXP F.xii'!D17+'FINANCE CAPITAL EXP F.xii'!D11+'WORKS CAPITAL EXP F.xii'!D17+'ESD CAPITAL EXP F.xii'!D17+'PHC CAPITAL EXP F.xii'!D17+'WATSAN CAPITAL EXP F.xii'!D17</f>
        <v>501000000</v>
      </c>
      <c r="D6" s="38">
        <f>'PMD CAPITAL EXP F.xii'!E17+'AGRIC CAPITAL EXP F.xii'!E17+'FINANCE CAPITAL EXP F.xii'!E11+'WORKS CAPITAL EXP F.xii'!E17+'ESD CAPITAL EXP F.xii'!E17+'PHC CAPITAL EXP F.xii'!E17+'WATSAN CAPITAL EXP F.xii'!E17</f>
        <v>353579725</v>
      </c>
      <c r="E6" s="38">
        <f>'PMD CAPITAL EXP F.xii'!F17+'AGRIC CAPITAL EXP F.xii'!F17+'FINANCE CAPITAL EXP F.xii'!F11+'WORKS CAPITAL EXP F.xii'!F17+'ESD CAPITAL EXP F.xii'!F17+'PHC CAPITAL EXP F.xii'!F17+'WATSAN CAPITAL EXP F.xii'!F17</f>
        <v>3264134991.6999998</v>
      </c>
    </row>
    <row r="7" spans="1:5">
      <c r="A7" s="37">
        <v>32010300</v>
      </c>
      <c r="B7" s="35" t="s">
        <v>422</v>
      </c>
      <c r="C7" s="38">
        <f>'PMD CAPITAL EXP F.xii'!D28+'AGRIC CAPITAL EXP F.xii'!D32+'FINANCE CAPITAL EXP F.xii'!D16+'WORKS CAPITAL EXP F.xii'!D94+'ESD CAPITAL EXP F.xii'!D46+'PHC CAPITAL EXP F.xii'!D28+'WATSAN CAPITAL EXP F.xii'!D28</f>
        <v>0</v>
      </c>
      <c r="D7" s="38">
        <f>'PMD CAPITAL EXP F.xii'!E28+'AGRIC CAPITAL EXP F.xii'!E32+'FINANCE CAPITAL EXP F.xii'!E16+'WORKS CAPITAL EXP F.xii'!E94+'ESD CAPITAL EXP F.xii'!E46+'PHC CAPITAL EXP F.xii'!E28+'WATSAN CAPITAL EXP F.xii'!E28</f>
        <v>0</v>
      </c>
      <c r="E7" s="38">
        <f>'PMD CAPITAL EXP F.xii'!F28+'AGRIC CAPITAL EXP F.xii'!F32+'FINANCE CAPITAL EXP F.xii'!F16+'WORKS CAPITAL EXP F.xii'!F94+'ESD CAPITAL EXP F.xii'!F46+'PHC CAPITAL EXP F.xii'!F28+'WATSAN CAPITAL EXP F.xii'!F28</f>
        <v>0</v>
      </c>
    </row>
    <row r="8" spans="1:5">
      <c r="A8" s="37">
        <v>32010400</v>
      </c>
      <c r="B8" s="35" t="s">
        <v>423</v>
      </c>
      <c r="C8" s="38">
        <f>'PMD CAPITAL EXP F.xii'!D34+'AGRIC CAPITAL EXP F.xii'!D38+'FINANCE CAPITAL EXP F.xii'!D22+'WORKS CAPITAL EXP F.xii'!D100+'ESD CAPITAL EXP F.xii'!D52+'PHC CAPITAL EXP F.xii'!D34+'WATSAN CAPITAL EXP F.xii'!D34</f>
        <v>240000000</v>
      </c>
      <c r="D8" s="38">
        <f>'PMD CAPITAL EXP F.xii'!E34+'AGRIC CAPITAL EXP F.xii'!E38+'FINANCE CAPITAL EXP F.xii'!E22+'WORKS CAPITAL EXP F.xii'!E100+'ESD CAPITAL EXP F.xii'!E52+'PHC CAPITAL EXP F.xii'!E34+'WATSAN CAPITAL EXP F.xii'!E34</f>
        <v>208460000</v>
      </c>
      <c r="E8" s="38">
        <f>'PMD CAPITAL EXP F.xii'!F34+'AGRIC CAPITAL EXP F.xii'!F38+'FINANCE CAPITAL EXP F.xii'!F22+'WORKS CAPITAL EXP F.xii'!F100+'ESD CAPITAL EXP F.xii'!F52+'PHC CAPITAL EXP F.xii'!F34+'WATSAN CAPITAL EXP F.xii'!F34</f>
        <v>105000000</v>
      </c>
    </row>
    <row r="9" spans="1:5">
      <c r="A9" s="37">
        <v>32010500</v>
      </c>
      <c r="B9" s="35" t="s">
        <v>424</v>
      </c>
      <c r="C9" s="38">
        <f>'PMD CAPITAL EXP F.xii'!D40+'AGRIC CAPITAL EXP F.xii'!D44+'FINANCE CAPITAL EXP F.xii'!D28+'WORKS CAPITAL EXP F.xii'!D106+'ESD CAPITAL EXP F.xii'!D58+'PHC CAPITAL EXP F.xii'!D40+'WATSAN CAPITAL EXP F.xii'!D44</f>
        <v>0</v>
      </c>
      <c r="D9" s="38">
        <f>'PMD CAPITAL EXP F.xii'!E40+'AGRIC CAPITAL EXP F.xii'!E44+'FINANCE CAPITAL EXP F.xii'!E28+'WORKS CAPITAL EXP F.xii'!E106+'ESD CAPITAL EXP F.xii'!E58+'PHC CAPITAL EXP F.xii'!E40+'WATSAN CAPITAL EXP F.xii'!E44</f>
        <v>0</v>
      </c>
      <c r="E9" s="38">
        <f>'PMD CAPITAL EXP F.xii'!F40+'AGRIC CAPITAL EXP F.xii'!F44+'FINANCE CAPITAL EXP F.xii'!F28+'WORKS CAPITAL EXP F.xii'!F106+'ESD CAPITAL EXP F.xii'!F58+'PHC CAPITAL EXP F.xii'!F40+'WATSAN CAPITAL EXP F.xii'!F44</f>
        <v>0</v>
      </c>
    </row>
    <row r="10" spans="1:5">
      <c r="A10" s="37">
        <v>32010600</v>
      </c>
      <c r="B10" s="35" t="s">
        <v>425</v>
      </c>
      <c r="C10" s="38">
        <f>'PMD CAPITAL EXP F.xii'!D49+'AGRIC CAPITAL EXP F.xii'!D53+'FINANCE CAPITAL EXP F.xii'!D37+'WORKS CAPITAL EXP F.xii'!D115+'ESD CAPITAL EXP F.xii'!D67+'PHC CAPITAL EXP F.xii'!D49+'WATSAN CAPITAL EXP F.xii'!D53</f>
        <v>20000000</v>
      </c>
      <c r="D10" s="38">
        <f>'PMD CAPITAL EXP F.xii'!E49+'AGRIC CAPITAL EXP F.xii'!E53+'FINANCE CAPITAL EXP F.xii'!E37+'WORKS CAPITAL EXP F.xii'!E115+'ESD CAPITAL EXP F.xii'!E67+'PHC CAPITAL EXP F.xii'!E49+'WATSAN CAPITAL EXP F.xii'!E53</f>
        <v>20000000</v>
      </c>
      <c r="E10" s="38">
        <f>'PMD CAPITAL EXP F.xii'!F49+'AGRIC CAPITAL EXP F.xii'!F53+'FINANCE CAPITAL EXP F.xii'!F37+'WORKS CAPITAL EXP F.xii'!F115+'ESD CAPITAL EXP F.xii'!F67+'PHC CAPITAL EXP F.xii'!F49+'WATSAN CAPITAL EXP F.xii'!F53</f>
        <v>20000000</v>
      </c>
    </row>
    <row r="11" spans="1:5">
      <c r="A11" s="37">
        <v>32010900</v>
      </c>
      <c r="B11" s="35" t="s">
        <v>426</v>
      </c>
      <c r="C11" s="38">
        <f>'PMD CAPITAL EXP F.xii'!D56+'AGRIC CAPITAL EXP F.xii'!D60+'FINANCE CAPITAL EXP F.xii'!D44+'WORKS CAPITAL EXP F.xii'!D122+'ESD CAPITAL EXP F.xii'!D74+'PHC CAPITAL EXP F.xii'!D56+'WATSAN CAPITAL EXP F.xii'!D60</f>
        <v>0</v>
      </c>
      <c r="D11" s="38">
        <f>'PMD CAPITAL EXP F.xii'!E56+'AGRIC CAPITAL EXP F.xii'!E60+'FINANCE CAPITAL EXP F.xii'!E44+'WORKS CAPITAL EXP F.xii'!E122+'ESD CAPITAL EXP F.xii'!E74+'PHC CAPITAL EXP F.xii'!E56+'WATSAN CAPITAL EXP F.xii'!E60</f>
        <v>0</v>
      </c>
      <c r="E11" s="38">
        <f>'PMD CAPITAL EXP F.xii'!F56+'AGRIC CAPITAL EXP F.xii'!F60+'FINANCE CAPITAL EXP F.xii'!F44+'WORKS CAPITAL EXP F.xii'!F122+'ESD CAPITAL EXP F.xii'!F74+'PHC CAPITAL EXP F.xii'!F56+'WATSAN CAPITAL EXP F.xii'!F60</f>
        <v>0</v>
      </c>
    </row>
    <row r="12" spans="1:5">
      <c r="A12" s="37">
        <v>32020100</v>
      </c>
      <c r="B12" s="35" t="s">
        <v>427</v>
      </c>
      <c r="C12" s="38">
        <f>'PMD CAPITAL EXP F.xii'!D68+'AGRIC CAPITAL EXP F.xii'!D72+'FINANCE CAPITAL EXP F.xii'!D56+'WORKS CAPITAL EXP F.xii'!D134+'ESD CAPITAL EXP F.xii'!D86+'PHC CAPITAL EXP F.xii'!D68+'WATSAN CAPITAL EXP F.xii'!D72</f>
        <v>80000000</v>
      </c>
      <c r="D12" s="38">
        <f>'PMD CAPITAL EXP F.xii'!E68+'AGRIC CAPITAL EXP F.xii'!E72+'FINANCE CAPITAL EXP F.xii'!E56+'WORKS CAPITAL EXP F.xii'!E134+'ESD CAPITAL EXP F.xii'!E86+'PHC CAPITAL EXP F.xii'!E68+'WATSAN CAPITAL EXP F.xii'!E72</f>
        <v>73043931.060000002</v>
      </c>
      <c r="E12" s="38">
        <f>'PMD CAPITAL EXP F.xii'!F68+'AGRIC CAPITAL EXP F.xii'!F72+'FINANCE CAPITAL EXP F.xii'!F56+'WORKS CAPITAL EXP F.xii'!F134+'ESD CAPITAL EXP F.xii'!F86+'PHC CAPITAL EXP F.xii'!F68+'WATSAN CAPITAL EXP F.xii'!F72</f>
        <v>40000000</v>
      </c>
    </row>
    <row r="13" spans="1:5">
      <c r="A13" s="37">
        <v>32030100</v>
      </c>
      <c r="B13" s="35" t="s">
        <v>428</v>
      </c>
      <c r="C13" s="38">
        <f>'PMD CAPITAL EXP F.xii'!D75+'AGRIC CAPITAL EXP F.xii'!D79+'FINANCE CAPITAL EXP F.xii'!D63+'WORKS CAPITAL EXP F.xii'!D141+'ESD CAPITAL EXP F.xii'!D93+'PHC CAPITAL EXP F.xii'!D75+'WATSAN CAPITAL EXP F.xii'!D79</f>
        <v>0</v>
      </c>
      <c r="D13" s="38">
        <f>'PMD CAPITAL EXP F.xii'!E75+'AGRIC CAPITAL EXP F.xii'!E79+'FINANCE CAPITAL EXP F.xii'!E63+'WORKS CAPITAL EXP F.xii'!E141+'ESD CAPITAL EXP F.xii'!E93+'PHC CAPITAL EXP F.xii'!E75+'WATSAN CAPITAL EXP F.xii'!E79</f>
        <v>0</v>
      </c>
      <c r="E13" s="38">
        <f>'PMD CAPITAL EXP F.xii'!F75+'AGRIC CAPITAL EXP F.xii'!F79+'FINANCE CAPITAL EXP F.xii'!F63+'WORKS CAPITAL EXP F.xii'!F141+'ESD CAPITAL EXP F.xii'!F93+'PHC CAPITAL EXP F.xii'!F75+'WATSAN CAPITAL EXP F.xii'!F79</f>
        <v>0</v>
      </c>
    </row>
    <row r="14" spans="1:5">
      <c r="A14" s="37">
        <v>32011000</v>
      </c>
      <c r="B14" s="35" t="s">
        <v>352</v>
      </c>
      <c r="C14" s="38">
        <f>'PMD CAPITAL EXP F.xii'!D81+'AGRIC CAPITAL EXP F.xii'!D85+'FINANCE CAPITAL EXP F.xii'!D69+'WORKS CAPITAL EXP F.xii'!D147+'ESD CAPITAL EXP F.xii'!D99+'PHC CAPITAL EXP F.xii'!D81+'WATSAN CAPITAL EXP F.xii'!D85</f>
        <v>0</v>
      </c>
      <c r="D14" s="38">
        <f>'PMD CAPITAL EXP F.xii'!E81+'AGRIC CAPITAL EXP F.xii'!E85+'FINANCE CAPITAL EXP F.xii'!E69+'WORKS CAPITAL EXP F.xii'!E147+'ESD CAPITAL EXP F.xii'!E99+'PHC CAPITAL EXP F.xii'!E81+'WATSAN CAPITAL EXP F.xii'!E85</f>
        <v>0</v>
      </c>
      <c r="E14" s="38">
        <f>'PMD CAPITAL EXP F.xii'!F81+'AGRIC CAPITAL EXP F.xii'!F85+'FINANCE CAPITAL EXP F.xii'!F69+'WORKS CAPITAL EXP F.xii'!F147+'ESD CAPITAL EXP F.xii'!F99+'PHC CAPITAL EXP F.xii'!F81+'WATSAN CAPITAL EXP F.xii'!F85</f>
        <v>0</v>
      </c>
    </row>
    <row r="15" spans="1:5" hidden="1">
      <c r="A15" s="35" t="s">
        <v>142</v>
      </c>
      <c r="B15" s="35" t="s">
        <v>142</v>
      </c>
      <c r="C15" s="35"/>
      <c r="D15" s="35"/>
      <c r="E15" s="35"/>
    </row>
    <row r="16" spans="1:5" hidden="1">
      <c r="A16" s="35" t="s">
        <v>142</v>
      </c>
      <c r="B16" s="35" t="s">
        <v>142</v>
      </c>
      <c r="C16" s="35"/>
      <c r="D16" s="35"/>
      <c r="E16" s="35"/>
    </row>
    <row r="17" spans="1:5" hidden="1">
      <c r="A17" s="35" t="s">
        <v>142</v>
      </c>
      <c r="B17" s="35" t="s">
        <v>142</v>
      </c>
      <c r="C17" s="35"/>
      <c r="D17" s="35"/>
      <c r="E17" s="35"/>
    </row>
    <row r="18" spans="1:5" hidden="1">
      <c r="A18" s="35" t="s">
        <v>142</v>
      </c>
      <c r="B18" s="35" t="s">
        <v>142</v>
      </c>
      <c r="C18" s="35"/>
      <c r="D18" s="35"/>
      <c r="E18" s="35"/>
    </row>
    <row r="19" spans="1:5" hidden="1">
      <c r="A19" s="35" t="s">
        <v>142</v>
      </c>
      <c r="B19" s="35" t="s">
        <v>142</v>
      </c>
      <c r="C19" s="35"/>
      <c r="D19" s="35"/>
      <c r="E19" s="35"/>
    </row>
    <row r="20" spans="1:5" hidden="1">
      <c r="A20" s="35" t="s">
        <v>142</v>
      </c>
      <c r="B20" s="35" t="s">
        <v>142</v>
      </c>
      <c r="C20" s="35"/>
      <c r="D20" s="35"/>
      <c r="E20" s="35"/>
    </row>
    <row r="21" spans="1:5" hidden="1">
      <c r="A21" s="35" t="s">
        <v>142</v>
      </c>
      <c r="B21" s="35" t="s">
        <v>142</v>
      </c>
      <c r="C21" s="35"/>
      <c r="D21" s="35"/>
      <c r="E21" s="35"/>
    </row>
    <row r="22" spans="1:5" hidden="1">
      <c r="A22" s="35" t="s">
        <v>142</v>
      </c>
      <c r="B22" s="35" t="s">
        <v>142</v>
      </c>
      <c r="C22" s="35"/>
      <c r="D22" s="35"/>
      <c r="E22" s="35"/>
    </row>
    <row r="23" spans="1:5" hidden="1">
      <c r="A23" s="35" t="s">
        <v>142</v>
      </c>
      <c r="B23" s="35" t="s">
        <v>142</v>
      </c>
      <c r="C23" s="35"/>
      <c r="D23" s="35"/>
      <c r="E23" s="35"/>
    </row>
    <row r="24" spans="1:5" hidden="1">
      <c r="A24" s="35" t="s">
        <v>142</v>
      </c>
      <c r="B24" s="35" t="s">
        <v>142</v>
      </c>
      <c r="C24" s="35"/>
      <c r="D24" s="35"/>
      <c r="E24" s="35"/>
    </row>
    <row r="25" spans="1:5" hidden="1">
      <c r="A25" s="35" t="s">
        <v>142</v>
      </c>
      <c r="B25" s="35" t="s">
        <v>142</v>
      </c>
      <c r="C25" s="35"/>
      <c r="D25" s="35"/>
      <c r="E25" s="35"/>
    </row>
    <row r="26" spans="1:5" hidden="1">
      <c r="A26" s="35" t="s">
        <v>142</v>
      </c>
      <c r="B26" s="35" t="s">
        <v>142</v>
      </c>
      <c r="C26" s="35"/>
      <c r="D26" s="35"/>
      <c r="E26" s="35"/>
    </row>
    <row r="27" spans="1:5" hidden="1">
      <c r="A27" s="35" t="s">
        <v>142</v>
      </c>
      <c r="B27" s="35" t="s">
        <v>142</v>
      </c>
      <c r="C27" s="35"/>
      <c r="D27" s="35"/>
      <c r="E27" s="35"/>
    </row>
    <row r="28" spans="1:5">
      <c r="A28" s="35" t="s">
        <v>142</v>
      </c>
      <c r="B28" s="39" t="s">
        <v>429</v>
      </c>
      <c r="C28" s="40">
        <f>SUM(C5:C27)</f>
        <v>1078000000</v>
      </c>
      <c r="D28" s="40">
        <f t="shared" ref="D28:E28" si="0">SUM(D5:D27)</f>
        <v>700121972.12999988</v>
      </c>
      <c r="E28" s="40">
        <f t="shared" si="0"/>
        <v>3937134991.6999998</v>
      </c>
    </row>
    <row r="29" spans="1:5" hidden="1">
      <c r="A29" s="5"/>
      <c r="B29" s="6"/>
      <c r="C29" s="14"/>
      <c r="D29" s="14"/>
      <c r="E29" s="14"/>
    </row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m1lap57BIeRWRxw8kFNtWz7hFW3YkVziHHUVn7WEw59/Yp7TVXrdmvtBLS6tV08HyUzUJRZ8P/zbkfFUEKZZrw==" saltValue="Vqr2WR2tfqTCfGvdmGsx2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workbookViewId="0">
      <selection sqref="A1:E1"/>
    </sheetView>
  </sheetViews>
  <sheetFormatPr defaultColWidth="8.81640625" defaultRowHeight="15"/>
  <cols>
    <col min="1" max="1" width="16" style="1" customWidth="1"/>
    <col min="2" max="2" width="52" style="1" customWidth="1"/>
    <col min="3" max="5" width="24.26953125" style="1" customWidth="1"/>
    <col min="6" max="16384" width="8.81640625" style="1"/>
  </cols>
  <sheetData>
    <row r="1" spans="1:5">
      <c r="A1" s="71" t="s">
        <v>430</v>
      </c>
      <c r="B1" s="71"/>
      <c r="C1" s="71"/>
      <c r="D1" s="71"/>
      <c r="E1" s="71"/>
    </row>
    <row r="2" spans="1:5" ht="39.65" customHeight="1">
      <c r="A2" s="73" t="s">
        <v>431</v>
      </c>
      <c r="B2" s="73"/>
      <c r="C2" s="73"/>
      <c r="D2" s="73"/>
      <c r="E2" s="73"/>
    </row>
    <row r="3" spans="1:5">
      <c r="A3" s="2"/>
      <c r="B3" s="2"/>
      <c r="C3" s="2"/>
      <c r="D3" s="2"/>
      <c r="E3" s="2"/>
    </row>
    <row r="4" spans="1:5" ht="45">
      <c r="A4" s="16" t="s">
        <v>63</v>
      </c>
      <c r="B4" s="17" t="s">
        <v>375</v>
      </c>
      <c r="C4" s="4" t="s">
        <v>3</v>
      </c>
      <c r="D4" s="4" t="s">
        <v>4</v>
      </c>
      <c r="E4" s="4" t="s">
        <v>5</v>
      </c>
    </row>
    <row r="5" spans="1:5">
      <c r="A5" s="66" t="s">
        <v>376</v>
      </c>
      <c r="B5" s="34" t="s">
        <v>377</v>
      </c>
      <c r="C5" s="14">
        <v>0</v>
      </c>
      <c r="D5" s="14">
        <v>0</v>
      </c>
      <c r="E5" s="14">
        <v>0</v>
      </c>
    </row>
    <row r="6" spans="1:5">
      <c r="A6" s="66" t="s">
        <v>378</v>
      </c>
      <c r="B6" s="34" t="s">
        <v>379</v>
      </c>
      <c r="C6" s="14">
        <v>0</v>
      </c>
      <c r="D6" s="14">
        <v>0</v>
      </c>
      <c r="E6" s="14">
        <v>0</v>
      </c>
    </row>
    <row r="7" spans="1:5">
      <c r="A7" s="66" t="s">
        <v>380</v>
      </c>
      <c r="B7" s="34" t="s">
        <v>381</v>
      </c>
      <c r="C7" s="14">
        <v>0</v>
      </c>
      <c r="D7" s="14">
        <v>0</v>
      </c>
      <c r="E7" s="14">
        <v>0</v>
      </c>
    </row>
    <row r="8" spans="1:5">
      <c r="A8" s="66" t="s">
        <v>382</v>
      </c>
      <c r="B8" s="35" t="s">
        <v>432</v>
      </c>
      <c r="C8" s="14">
        <f>'PMD CAPITAL EXP F.xii'!D6</f>
        <v>370000000</v>
      </c>
      <c r="D8" s="14">
        <f>'PMD CAPITAL EXP F.xii'!E6</f>
        <v>303977247.13</v>
      </c>
      <c r="E8" s="14">
        <f>'PMD CAPITAL EXP F.xii'!F6</f>
        <v>185000000</v>
      </c>
    </row>
    <row r="9" spans="1:5">
      <c r="A9" s="66" t="s">
        <v>384</v>
      </c>
      <c r="B9" s="35" t="s">
        <v>385</v>
      </c>
      <c r="C9" s="14">
        <f>'AGRIC CAPITAL EXP F.xii'!D6</f>
        <v>436000000</v>
      </c>
      <c r="D9" s="14">
        <f>'AGRIC CAPITAL EXP F.xii'!E6</f>
        <v>329260000</v>
      </c>
      <c r="E9" s="14">
        <f>'AGRIC CAPITAL EXP F.xii'!F6</f>
        <v>553000000</v>
      </c>
    </row>
    <row r="10" spans="1:5">
      <c r="A10" s="66" t="s">
        <v>386</v>
      </c>
      <c r="B10" s="35" t="s">
        <v>387</v>
      </c>
      <c r="C10" s="14">
        <f>'FINANCE CAPITAL EXP F.xii'!D6</f>
        <v>0</v>
      </c>
      <c r="D10" s="14">
        <f>'FINANCE CAPITAL EXP F.xii'!E6</f>
        <v>0</v>
      </c>
      <c r="E10" s="14">
        <f>'FINANCE CAPITAL EXP F.xii'!F6</f>
        <v>1517634991.7</v>
      </c>
    </row>
    <row r="11" spans="1:5">
      <c r="A11" s="66" t="s">
        <v>388</v>
      </c>
      <c r="B11" s="35" t="s">
        <v>389</v>
      </c>
      <c r="C11" s="14">
        <f>'WORKS CAPITAL EXP F.xii'!D6</f>
        <v>0</v>
      </c>
      <c r="D11" s="14">
        <f>'WORKS CAPITAL EXP F.xii'!E6</f>
        <v>0</v>
      </c>
      <c r="E11" s="14">
        <f>'WORKS CAPITAL EXP F.xii'!F6</f>
        <v>1010000000</v>
      </c>
    </row>
    <row r="12" spans="1:5">
      <c r="A12" s="66" t="s">
        <v>390</v>
      </c>
      <c r="B12" s="35" t="s">
        <v>391</v>
      </c>
      <c r="C12" s="14">
        <f>'ESD CAPITAL EXP F.xii'!D6</f>
        <v>0</v>
      </c>
      <c r="D12" s="14">
        <f>'ESD CAPITAL EXP F.xii'!E6</f>
        <v>0</v>
      </c>
      <c r="E12" s="14">
        <f>'ESD CAPITAL EXP F.xii'!F6</f>
        <v>246000000</v>
      </c>
    </row>
    <row r="13" spans="1:5">
      <c r="A13" s="66" t="s">
        <v>392</v>
      </c>
      <c r="B13" s="35" t="s">
        <v>393</v>
      </c>
      <c r="C13" s="14">
        <f>'PHC CAPITAL EXP F.xii'!D6</f>
        <v>0</v>
      </c>
      <c r="D13" s="14">
        <f>'PHC CAPITAL EXP F.xii'!E6</f>
        <v>0</v>
      </c>
      <c r="E13" s="14">
        <f>'PHC CAPITAL EXP F.xii'!F6</f>
        <v>280000000</v>
      </c>
    </row>
    <row r="14" spans="1:5">
      <c r="A14" s="66" t="s">
        <v>394</v>
      </c>
      <c r="B14" s="35" t="s">
        <v>395</v>
      </c>
      <c r="C14" s="14">
        <f>'WATSAN CAPITAL EXP F.xii'!D6</f>
        <v>272000000</v>
      </c>
      <c r="D14" s="14">
        <f>'WATSAN CAPITAL EXP F.xii'!E6</f>
        <v>66884725</v>
      </c>
      <c r="E14" s="14">
        <f>'WATSAN CAPITAL EXP F.xii'!F6</f>
        <v>145500000</v>
      </c>
    </row>
    <row r="15" spans="1:5">
      <c r="A15" s="66" t="s">
        <v>396</v>
      </c>
      <c r="B15" s="34" t="s">
        <v>397</v>
      </c>
      <c r="C15" s="14">
        <v>0</v>
      </c>
      <c r="D15" s="14">
        <v>0</v>
      </c>
      <c r="E15" s="14">
        <v>0</v>
      </c>
    </row>
    <row r="16" spans="1:5" hidden="1">
      <c r="A16" s="22"/>
      <c r="B16" s="21"/>
      <c r="C16" s="14"/>
      <c r="D16" s="14"/>
      <c r="E16" s="14"/>
    </row>
    <row r="17" spans="1:5" hidden="1">
      <c r="A17" s="22"/>
      <c r="B17" s="21"/>
      <c r="C17" s="36"/>
      <c r="D17" s="36"/>
      <c r="E17" s="36"/>
    </row>
    <row r="18" spans="1:5" hidden="1">
      <c r="A18" s="22"/>
      <c r="B18" s="21"/>
      <c r="C18" s="36"/>
      <c r="D18" s="36"/>
      <c r="E18" s="36"/>
    </row>
    <row r="19" spans="1:5" hidden="1">
      <c r="A19" s="22"/>
      <c r="B19" s="21"/>
      <c r="C19" s="36"/>
      <c r="D19" s="36"/>
      <c r="E19" s="36"/>
    </row>
    <row r="20" spans="1:5" hidden="1">
      <c r="A20" s="5"/>
      <c r="B20" s="6"/>
      <c r="C20" s="14"/>
      <c r="D20" s="14"/>
      <c r="E20" s="14"/>
    </row>
    <row r="21" spans="1:5" hidden="1">
      <c r="A21" s="22"/>
      <c r="B21" s="21"/>
      <c r="C21" s="36"/>
      <c r="D21" s="36"/>
      <c r="E21" s="36"/>
    </row>
    <row r="22" spans="1:5" hidden="1">
      <c r="A22" s="5"/>
      <c r="B22" s="6"/>
      <c r="C22" s="14"/>
      <c r="D22" s="14"/>
      <c r="E22" s="14"/>
    </row>
    <row r="23" spans="1:5" hidden="1">
      <c r="A23" s="5"/>
      <c r="B23" s="6"/>
      <c r="C23" s="14"/>
      <c r="D23" s="14"/>
      <c r="E23" s="14"/>
    </row>
    <row r="24" spans="1:5" hidden="1">
      <c r="A24" s="22"/>
      <c r="B24" s="21"/>
      <c r="C24" s="36"/>
      <c r="D24" s="36"/>
      <c r="E24" s="36"/>
    </row>
    <row r="25" spans="1:5">
      <c r="A25" s="5"/>
      <c r="B25" s="6" t="s">
        <v>372</v>
      </c>
      <c r="C25" s="14">
        <f>SUM(C5:C24)</f>
        <v>1078000000</v>
      </c>
      <c r="D25" s="14">
        <f t="shared" ref="D25:E25" si="0">SUM(D5:D24)</f>
        <v>700121972.13</v>
      </c>
      <c r="E25" s="14">
        <f t="shared" si="0"/>
        <v>3937134991.6999998</v>
      </c>
    </row>
    <row r="26" spans="1:5" hidden="1">
      <c r="A26" s="5"/>
      <c r="B26" s="6"/>
      <c r="C26" s="14"/>
      <c r="D26" s="14"/>
      <c r="E26" s="14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sF4y3Of6n5DbcKOQlkEK/O+fJkCHUmxm08tlyTyoEIbzs1hpDbWGOhdX5kQx+kBujLA00ejejZBc3U18vq90Xg==" saltValue="h0GDpKna96JP6j8ENZz96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80" orientation="landscape" r:id="rId1"/>
  <headerFoot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zoomScale="90" zoomScaleNormal="120" workbookViewId="0">
      <selection activeCell="E15" sqref="E15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434</v>
      </c>
      <c r="B3" s="73"/>
      <c r="C3" s="73"/>
      <c r="D3" s="73"/>
      <c r="E3" s="73"/>
    </row>
    <row r="4" spans="1:5">
      <c r="A4" s="72" t="s">
        <v>435</v>
      </c>
      <c r="B4" s="72"/>
      <c r="C4" s="72"/>
      <c r="D4" s="72"/>
      <c r="E4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5204104</v>
      </c>
      <c r="D7" s="7">
        <f t="shared" ref="D7:E7" si="0">D8+D13+D20</f>
        <v>5204104</v>
      </c>
      <c r="E7" s="7">
        <f t="shared" si="0"/>
        <v>6340925</v>
      </c>
    </row>
    <row r="8" spans="1:5" s="1" customFormat="1">
      <c r="A8" s="12">
        <v>2101</v>
      </c>
      <c r="B8" s="12" t="s">
        <v>437</v>
      </c>
      <c r="C8" s="7">
        <f>C9</f>
        <v>0</v>
      </c>
      <c r="D8" s="7">
        <f t="shared" ref="D8:E8" si="1">D9</f>
        <v>0</v>
      </c>
      <c r="E8" s="7">
        <f t="shared" si="1"/>
        <v>6340925</v>
      </c>
    </row>
    <row r="9" spans="1:5" s="1" customFormat="1">
      <c r="A9" s="12">
        <v>210101</v>
      </c>
      <c r="B9" s="12" t="s">
        <v>438</v>
      </c>
      <c r="C9" s="7">
        <f>SUM(C10:C12)</f>
        <v>0</v>
      </c>
      <c r="D9" s="7">
        <f t="shared" ref="D9:E9" si="2">SUM(D10:D12)</f>
        <v>0</v>
      </c>
      <c r="E9" s="7">
        <f t="shared" si="2"/>
        <v>6340925</v>
      </c>
    </row>
    <row r="10" spans="1:5">
      <c r="A10" s="13">
        <v>21010101</v>
      </c>
      <c r="B10" s="11" t="s">
        <v>437</v>
      </c>
      <c r="C10" s="10"/>
      <c r="D10" s="10"/>
      <c r="E10" s="10">
        <v>6340925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5204104</v>
      </c>
      <c r="D13" s="7">
        <f t="shared" ref="D13:E13" si="3">D14+D18</f>
        <v>5204104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5204104</v>
      </c>
      <c r="D14" s="7">
        <f t="shared" ref="D14:E14" si="4">SUM(D15:D17)</f>
        <v>5204104</v>
      </c>
      <c r="E14" s="7">
        <f t="shared" si="4"/>
        <v>0</v>
      </c>
    </row>
    <row r="15" spans="1:5">
      <c r="A15" s="13">
        <v>21020104</v>
      </c>
      <c r="B15" s="11" t="s">
        <v>443</v>
      </c>
      <c r="C15" s="10">
        <v>5204104</v>
      </c>
      <c r="D15" s="10">
        <v>5204104</v>
      </c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CvRDRo/RGGNVeoLEsRjEGAnjC4Oh6/l8jcq70pjlZFGZRnCyY0D6uSIh2dKXZnq6apogD1eH8ozNVySeiE4ESQ==" saltValue="NWfI6cDsQxVyW9oJHBrI0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23" zoomScale="90" workbookViewId="0">
      <selection activeCell="E50" sqref="E50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453</v>
      </c>
      <c r="B4" s="73"/>
      <c r="C4" s="73"/>
      <c r="D4" s="73"/>
      <c r="E4" s="73"/>
    </row>
    <row r="5" spans="1:5">
      <c r="A5" s="72" t="s">
        <v>435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267700000</v>
      </c>
      <c r="D7" s="7">
        <f t="shared" ref="D7:E7" si="0">D8+D84+D88+D93</f>
        <v>254900000</v>
      </c>
      <c r="E7" s="7">
        <f t="shared" si="0"/>
        <v>188588343.56</v>
      </c>
    </row>
    <row r="8" spans="1:5" s="1" customFormat="1">
      <c r="A8" s="5">
        <v>2202</v>
      </c>
      <c r="B8" s="6" t="s">
        <v>455</v>
      </c>
      <c r="C8" s="7">
        <f>C9+C14+C22+C36+C45+C48+C54+C63+C67+C70</f>
        <v>267700000</v>
      </c>
      <c r="D8" s="7">
        <f t="shared" ref="D8:E8" si="1">D9+D14+D22+D36+D45+D48+D54+D63+D67+D70</f>
        <v>254900000</v>
      </c>
      <c r="E8" s="7">
        <f t="shared" si="1"/>
        <v>188588343.56</v>
      </c>
    </row>
    <row r="9" spans="1:5" s="1" customFormat="1">
      <c r="A9" s="5">
        <v>220201</v>
      </c>
      <c r="B9" s="6" t="s">
        <v>456</v>
      </c>
      <c r="C9" s="7">
        <f>SUM(C10:C13)</f>
        <v>4000000</v>
      </c>
      <c r="D9" s="7">
        <f t="shared" ref="D9:E9" si="2">SUM(D10:D13)</f>
        <v>3600000</v>
      </c>
      <c r="E9" s="7">
        <f t="shared" si="2"/>
        <v>8000000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/>
      <c r="D11" s="10"/>
      <c r="E11" s="10">
        <v>3000000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>
      <c r="A13" s="8">
        <v>22020104</v>
      </c>
      <c r="B13" s="9" t="s">
        <v>460</v>
      </c>
      <c r="C13" s="10">
        <v>4000000</v>
      </c>
      <c r="D13" s="10">
        <v>3600000</v>
      </c>
      <c r="E13" s="10">
        <v>5000000</v>
      </c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2000000</v>
      </c>
      <c r="D22" s="7">
        <f t="shared" ref="D22:E22" si="3">SUM(D23:D35)</f>
        <v>1250000</v>
      </c>
      <c r="E22" s="7">
        <f t="shared" si="3"/>
        <v>2000000</v>
      </c>
    </row>
    <row r="23" spans="1:5">
      <c r="A23" s="8">
        <v>22020301</v>
      </c>
      <c r="B23" s="9" t="s">
        <v>470</v>
      </c>
      <c r="C23" s="10">
        <v>2000000</v>
      </c>
      <c r="D23" s="10">
        <v>1250000</v>
      </c>
      <c r="E23" s="10">
        <v>2000000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3000000</v>
      </c>
      <c r="D36" s="7">
        <f t="shared" ref="D36:E36" si="4">SUM(D37:D44)</f>
        <v>3000000</v>
      </c>
      <c r="E36" s="7">
        <f t="shared" si="4"/>
        <v>5000000</v>
      </c>
    </row>
    <row r="37" spans="1:5">
      <c r="A37" s="8">
        <v>22020401</v>
      </c>
      <c r="B37" s="9" t="s">
        <v>484</v>
      </c>
      <c r="C37" s="10">
        <v>3000000</v>
      </c>
      <c r="D37" s="10">
        <v>3000000</v>
      </c>
      <c r="E37" s="10">
        <v>5000000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20000000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>
      <c r="A47" s="8">
        <v>22020502</v>
      </c>
      <c r="B47" s="9" t="s">
        <v>494</v>
      </c>
      <c r="C47" s="10"/>
      <c r="D47" s="10"/>
      <c r="E47" s="10">
        <v>20000000</v>
      </c>
    </row>
    <row r="48" spans="1:5" s="1" customFormat="1">
      <c r="A48" s="5">
        <v>220206</v>
      </c>
      <c r="B48" s="6" t="s">
        <v>495</v>
      </c>
      <c r="C48" s="7">
        <f>SUM(C49:C53)</f>
        <v>257200000</v>
      </c>
      <c r="D48" s="7">
        <f t="shared" ref="D48:E48" si="6">SUM(D49:D53)</f>
        <v>245700000</v>
      </c>
      <c r="E48" s="7">
        <f t="shared" si="6"/>
        <v>151788343.56</v>
      </c>
    </row>
    <row r="49" spans="1:5">
      <c r="A49" s="8">
        <v>22020601</v>
      </c>
      <c r="B49" s="9" t="s">
        <v>496</v>
      </c>
      <c r="C49" s="10">
        <v>250000000</v>
      </c>
      <c r="D49" s="10">
        <v>238500000</v>
      </c>
      <c r="E49" s="10">
        <v>144588343.56</v>
      </c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>
      <c r="A52" s="8">
        <v>22020604</v>
      </c>
      <c r="B52" s="9" t="s">
        <v>499</v>
      </c>
      <c r="C52" s="10">
        <v>7200000</v>
      </c>
      <c r="D52" s="10">
        <v>7200000</v>
      </c>
      <c r="E52" s="10">
        <v>7200000</v>
      </c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511</v>
      </c>
      <c r="C64" s="10"/>
      <c r="D64" s="10"/>
      <c r="E64" s="10"/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1500000</v>
      </c>
      <c r="D70" s="7">
        <f t="shared" ref="D70:E70" si="10">SUM(D71:D83)</f>
        <v>1350000</v>
      </c>
      <c r="E70" s="7">
        <f t="shared" si="10"/>
        <v>1800000</v>
      </c>
    </row>
    <row r="71" spans="1:5">
      <c r="A71" s="8">
        <v>22021001</v>
      </c>
      <c r="B71" s="9" t="s">
        <v>518</v>
      </c>
      <c r="C71" s="10">
        <v>1000000</v>
      </c>
      <c r="D71" s="10">
        <v>850000</v>
      </c>
      <c r="E71" s="10">
        <v>1000000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500000</v>
      </c>
      <c r="D76" s="10">
        <v>500000</v>
      </c>
      <c r="E76" s="10">
        <v>800000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Suku1CbhV9WVuaGm8Bu8Wyc6DYWPOjWLF/nCHSJFwbZYKCoif21uD1RaTfqzxLz7v6Cd3ihYb1jh8oFBPG5h4A==" saltValue="G1FB+MYiLOrEXJvaeeGvKQ==" spinCount="100000" sheet="1" objects="1" scenarios="1" formatColumns="0" formatRows="0" selectLockedCells="1"/>
  <mergeCells count="3">
    <mergeCell ref="A3:E3"/>
    <mergeCell ref="A4:E4"/>
    <mergeCell ref="A5:E5"/>
  </mergeCells>
  <pageMargins left="0.50972222222222197" right="0.50972222222222197" top="0.19" bottom="0.23" header="0.16" footer="0.30972222222222201"/>
  <pageSetup scale="79" orientation="landscape" r:id="rId1"/>
  <headerFooter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zoomScale="90" workbookViewId="0">
      <selection activeCell="E15" sqref="E15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545</v>
      </c>
      <c r="B3" s="73"/>
      <c r="C3" s="73"/>
      <c r="D3" s="73"/>
      <c r="E3" s="73"/>
    </row>
    <row r="4" spans="1:5">
      <c r="A4" s="72" t="s">
        <v>546</v>
      </c>
      <c r="B4" s="72"/>
      <c r="C4" s="72"/>
      <c r="D4" s="72"/>
      <c r="E4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43124508</v>
      </c>
      <c r="D7" s="7">
        <f t="shared" ref="D7:E7" si="0">D8+D13+D20</f>
        <v>43124508</v>
      </c>
      <c r="E7" s="7">
        <f t="shared" si="0"/>
        <v>18042000</v>
      </c>
    </row>
    <row r="8" spans="1:5" s="1" customFormat="1">
      <c r="A8" s="12">
        <v>2101</v>
      </c>
      <c r="B8" s="12" t="s">
        <v>437</v>
      </c>
      <c r="C8" s="7">
        <f>C9</f>
        <v>18042000</v>
      </c>
      <c r="D8" s="7">
        <f t="shared" ref="D8:E8" si="1">D9</f>
        <v>18042000</v>
      </c>
      <c r="E8" s="7">
        <f t="shared" si="1"/>
        <v>18042000</v>
      </c>
    </row>
    <row r="9" spans="1:5" s="1" customFormat="1">
      <c r="A9" s="12">
        <v>210101</v>
      </c>
      <c r="B9" s="12" t="s">
        <v>438</v>
      </c>
      <c r="C9" s="7">
        <f>SUM(C10:C12)</f>
        <v>18042000</v>
      </c>
      <c r="D9" s="7">
        <f t="shared" ref="D9:E9" si="2">SUM(D10:D12)</f>
        <v>18042000</v>
      </c>
      <c r="E9" s="7">
        <f t="shared" si="2"/>
        <v>18042000</v>
      </c>
    </row>
    <row r="10" spans="1:5">
      <c r="A10" s="13">
        <v>21010101</v>
      </c>
      <c r="B10" s="11" t="s">
        <v>437</v>
      </c>
      <c r="C10" s="10">
        <v>18042000</v>
      </c>
      <c r="D10" s="10">
        <v>18042000</v>
      </c>
      <c r="E10" s="10">
        <v>18042000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25082508</v>
      </c>
      <c r="D13" s="7">
        <f t="shared" ref="D13:E13" si="3">D14+D18</f>
        <v>25082508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25082508</v>
      </c>
      <c r="D14" s="7">
        <f t="shared" ref="D14:E14" si="4">SUM(D15:D17)</f>
        <v>25082508</v>
      </c>
      <c r="E14" s="7">
        <f t="shared" si="4"/>
        <v>0</v>
      </c>
    </row>
    <row r="15" spans="1:5">
      <c r="A15" s="13">
        <v>21020104</v>
      </c>
      <c r="B15" s="11" t="s">
        <v>443</v>
      </c>
      <c r="C15" s="10">
        <v>25082508</v>
      </c>
      <c r="D15" s="10">
        <v>25082508</v>
      </c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QnTFNxTVs0hewY9OX47idujYSIzItuaos/JEeVnBOnqUdPaCL0WVf1MpAJkP6vow5ZaxOk4Mlsmeni5hZsmsoQ==" saltValue="JcCN/kc1hWjmNfjF0UI2+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zoomScale="90" workbookViewId="0">
      <selection activeCell="H43" sqref="H43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547</v>
      </c>
      <c r="B4" s="73"/>
      <c r="C4" s="73"/>
      <c r="D4" s="73"/>
      <c r="E4" s="73"/>
    </row>
    <row r="5" spans="1:5">
      <c r="A5" s="72" t="s">
        <v>546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5000000</v>
      </c>
      <c r="D7" s="7">
        <f t="shared" ref="D7:E7" si="0">D8+D84+D88+D93</f>
        <v>3440000</v>
      </c>
      <c r="E7" s="7">
        <f t="shared" si="0"/>
        <v>5300000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5000000</v>
      </c>
      <c r="D8" s="7">
        <f t="shared" ref="D8:E8" si="1">D9+D14+D22+D36+D45+D48+D54+D63+D67+D70</f>
        <v>3440000</v>
      </c>
      <c r="E8" s="7">
        <f t="shared" si="1"/>
        <v>5300000</v>
      </c>
    </row>
    <row r="9" spans="1:5" s="1" customFormat="1">
      <c r="A9" s="5">
        <v>220201</v>
      </c>
      <c r="B9" s="6" t="s">
        <v>456</v>
      </c>
      <c r="C9" s="7">
        <f>SUM(C10:C13)</f>
        <v>2000000</v>
      </c>
      <c r="D9" s="7">
        <f t="shared" ref="D9:E9" si="2">SUM(D10:D13)</f>
        <v>1400000</v>
      </c>
      <c r="E9" s="7">
        <f t="shared" si="2"/>
        <v>2000000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2000000</v>
      </c>
      <c r="D11" s="10">
        <v>1400000</v>
      </c>
      <c r="E11" s="10">
        <v>2000000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500000</v>
      </c>
      <c r="D22" s="7">
        <f t="shared" ref="D22:E22" si="3">SUM(D23:D35)</f>
        <v>300000</v>
      </c>
      <c r="E22" s="7">
        <f t="shared" si="3"/>
        <v>500000</v>
      </c>
    </row>
    <row r="23" spans="1:5">
      <c r="A23" s="8">
        <v>22020301</v>
      </c>
      <c r="B23" s="9" t="s">
        <v>470</v>
      </c>
      <c r="C23" s="10">
        <v>500000</v>
      </c>
      <c r="D23" s="10">
        <v>300000</v>
      </c>
      <c r="E23" s="10">
        <v>500000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500000</v>
      </c>
      <c r="D36" s="7">
        <f t="shared" ref="D36:E36" si="4">SUM(D37:D44)</f>
        <v>390000</v>
      </c>
      <c r="E36" s="7">
        <f t="shared" si="4"/>
        <v>600000</v>
      </c>
    </row>
    <row r="37" spans="1:5" hidden="1">
      <c r="A37" s="8">
        <v>22020401</v>
      </c>
      <c r="B37" s="9" t="s">
        <v>484</v>
      </c>
      <c r="C37" s="10"/>
      <c r="D37" s="10"/>
      <c r="E37" s="10"/>
    </row>
    <row r="38" spans="1:5">
      <c r="A38" s="8">
        <v>22020402</v>
      </c>
      <c r="B38" s="9" t="s">
        <v>485</v>
      </c>
      <c r="C38" s="10">
        <v>500000</v>
      </c>
      <c r="D38" s="10">
        <v>390000</v>
      </c>
      <c r="E38" s="10">
        <v>600000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511</v>
      </c>
      <c r="C64" s="10"/>
      <c r="D64" s="10"/>
      <c r="E64" s="10"/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2000000</v>
      </c>
      <c r="D70" s="7">
        <f t="shared" ref="D70:E70" si="10">SUM(D71:D83)</f>
        <v>1350000</v>
      </c>
      <c r="E70" s="7">
        <f t="shared" si="10"/>
        <v>2200000</v>
      </c>
    </row>
    <row r="71" spans="1:5">
      <c r="A71" s="8">
        <v>22021001</v>
      </c>
      <c r="B71" s="9" t="s">
        <v>518</v>
      </c>
      <c r="C71" s="10"/>
      <c r="D71" s="10"/>
      <c r="E71" s="10">
        <v>200000</v>
      </c>
    </row>
    <row r="72" spans="1:5">
      <c r="A72" s="8">
        <v>22021002</v>
      </c>
      <c r="B72" s="9" t="s">
        <v>519</v>
      </c>
      <c r="C72" s="10"/>
      <c r="D72" s="10"/>
      <c r="E72" s="10">
        <v>100000</v>
      </c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2000000</v>
      </c>
      <c r="D76" s="10">
        <v>1350000</v>
      </c>
      <c r="E76" s="10">
        <v>1900000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4nx/48DNZ2tJwfxK0kI0TsAJCxAnnQBWGz+0zivIFSiINAp8cnyR+KBagkn+rU6NTwGgs9JY2EHRbAeaK6lmUg==" saltValue="EauHnY5KSTs2Ni674C3ao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26" bottom="0.41" header="0.31496062992125984" footer="0.31496062992125984"/>
  <pageSetup paperSize="9" scale="85" orientation="landscape" r:id="rId1"/>
  <headerFooter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B1" zoomScale="90" zoomScaleNormal="110" workbookViewId="0">
      <selection activeCell="E15" sqref="E15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548</v>
      </c>
      <c r="B3" s="73"/>
      <c r="C3" s="73"/>
      <c r="D3" s="73"/>
      <c r="E3" s="73"/>
    </row>
    <row r="4" spans="1:5">
      <c r="A4" s="72" t="s">
        <v>549</v>
      </c>
      <c r="B4" s="72"/>
      <c r="C4" s="72"/>
      <c r="D4" s="72"/>
      <c r="E4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44693848.18</v>
      </c>
      <c r="D7" s="7">
        <f t="shared" ref="D7:E7" si="0">D8+D13+D20</f>
        <v>44693848.18</v>
      </c>
      <c r="E7" s="7">
        <f t="shared" si="0"/>
        <v>28675200</v>
      </c>
    </row>
    <row r="8" spans="1:5" s="1" customFormat="1">
      <c r="A8" s="12">
        <v>2101</v>
      </c>
      <c r="B8" s="12" t="s">
        <v>437</v>
      </c>
      <c r="C8" s="7">
        <f>C9</f>
        <v>28675200</v>
      </c>
      <c r="D8" s="7">
        <f t="shared" ref="D8:E8" si="1">D9</f>
        <v>28675200</v>
      </c>
      <c r="E8" s="7">
        <f t="shared" si="1"/>
        <v>28675200</v>
      </c>
    </row>
    <row r="9" spans="1:5" s="1" customFormat="1">
      <c r="A9" s="12">
        <v>210101</v>
      </c>
      <c r="B9" s="12" t="s">
        <v>438</v>
      </c>
      <c r="C9" s="7">
        <f>SUM(C10:C12)</f>
        <v>28675200</v>
      </c>
      <c r="D9" s="7">
        <f t="shared" ref="D9:E9" si="2">SUM(D10:D12)</f>
        <v>28675200</v>
      </c>
      <c r="E9" s="7">
        <f t="shared" si="2"/>
        <v>28675200</v>
      </c>
    </row>
    <row r="10" spans="1:5">
      <c r="A10" s="13">
        <v>21010101</v>
      </c>
      <c r="B10" s="11" t="s">
        <v>437</v>
      </c>
      <c r="C10" s="10">
        <v>28675200</v>
      </c>
      <c r="D10" s="10">
        <v>28675200</v>
      </c>
      <c r="E10" s="10">
        <v>28675200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16018648.18</v>
      </c>
      <c r="D13" s="7">
        <f t="shared" ref="D13:E13" si="3">D14+D18</f>
        <v>16018648.18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16018648.18</v>
      </c>
      <c r="D14" s="7">
        <f t="shared" ref="D14:E14" si="4">SUM(D15:D17)</f>
        <v>16018648.18</v>
      </c>
      <c r="E14" s="7">
        <f t="shared" si="4"/>
        <v>0</v>
      </c>
    </row>
    <row r="15" spans="1:5">
      <c r="A15" s="13">
        <v>21020104</v>
      </c>
      <c r="B15" s="11" t="s">
        <v>443</v>
      </c>
      <c r="C15" s="10">
        <v>16018648.18</v>
      </c>
      <c r="D15" s="10">
        <v>16018648.18</v>
      </c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+R6grEoITDNxL+fAwPpegZWLN+CLIR37k8DxYK/UH1T/0yCEpdS+f7IyrbstYmwjbmrI5L/5tE4mpz32Ox99Wg==" saltValue="OMooFy4Co6ynh/T8SjSHL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topLeftCell="A38" zoomScale="90" workbookViewId="0">
      <selection activeCell="E65" sqref="E65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550</v>
      </c>
      <c r="B4" s="73"/>
      <c r="C4" s="73"/>
      <c r="D4" s="73"/>
      <c r="E4" s="73"/>
    </row>
    <row r="5" spans="1:5">
      <c r="A5" s="72" t="s">
        <v>549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67000000</v>
      </c>
      <c r="D7" s="7">
        <f t="shared" ref="D7:E7" si="0">D8+D84+D88+D93</f>
        <v>60880000</v>
      </c>
      <c r="E7" s="7">
        <f t="shared" si="0"/>
        <v>87000000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67000000</v>
      </c>
      <c r="D8" s="7">
        <f t="shared" ref="D8:E8" si="1">D9+D14+D22+D36+D45+D48+D54+D63+D67+D70</f>
        <v>60880000</v>
      </c>
      <c r="E8" s="7">
        <f t="shared" si="1"/>
        <v>87000000</v>
      </c>
    </row>
    <row r="9" spans="1:5" s="1" customFormat="1">
      <c r="A9" s="5">
        <v>220201</v>
      </c>
      <c r="B9" s="6" t="s">
        <v>456</v>
      </c>
      <c r="C9" s="7">
        <f>SUM(C10:C13)</f>
        <v>10000000</v>
      </c>
      <c r="D9" s="7">
        <f t="shared" ref="D9:E9" si="2">SUM(D10:D13)</f>
        <v>8900000</v>
      </c>
      <c r="E9" s="7">
        <f t="shared" si="2"/>
        <v>10000000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10000000</v>
      </c>
      <c r="D11" s="10">
        <v>8900000</v>
      </c>
      <c r="E11" s="10">
        <v>10000000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5000000</v>
      </c>
      <c r="D22" s="7">
        <f t="shared" ref="D22:E22" si="3">SUM(D23:D35)</f>
        <v>3800000</v>
      </c>
      <c r="E22" s="7">
        <f t="shared" si="3"/>
        <v>5000000</v>
      </c>
    </row>
    <row r="23" spans="1:5">
      <c r="A23" s="8">
        <v>22020301</v>
      </c>
      <c r="B23" s="9" t="s">
        <v>470</v>
      </c>
      <c r="C23" s="10">
        <v>5000000</v>
      </c>
      <c r="D23" s="10">
        <v>3800000</v>
      </c>
      <c r="E23" s="10">
        <v>5000000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1000000</v>
      </c>
      <c r="D36" s="7">
        <f t="shared" ref="D36:E36" si="4">SUM(D37:D44)</f>
        <v>980000</v>
      </c>
      <c r="E36" s="7">
        <f t="shared" si="4"/>
        <v>10000000</v>
      </c>
    </row>
    <row r="37" spans="1:5">
      <c r="A37" s="8">
        <v>22020401</v>
      </c>
      <c r="B37" s="9" t="s">
        <v>484</v>
      </c>
      <c r="C37" s="10">
        <v>1000000</v>
      </c>
      <c r="D37" s="10">
        <v>980000</v>
      </c>
      <c r="E37" s="10"/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>
      <c r="A42" s="8">
        <v>22020406</v>
      </c>
      <c r="B42" s="9" t="s">
        <v>489</v>
      </c>
      <c r="C42" s="10"/>
      <c r="D42" s="10" t="s">
        <v>551</v>
      </c>
      <c r="E42" s="10">
        <v>10000000</v>
      </c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2000000</v>
      </c>
    </row>
    <row r="64" spans="1:5">
      <c r="A64" s="8">
        <v>22020801</v>
      </c>
      <c r="B64" s="9" t="s">
        <v>511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51000000</v>
      </c>
      <c r="D70" s="7">
        <f t="shared" ref="D70:E70" si="10">SUM(D71:D83)</f>
        <v>47200000</v>
      </c>
      <c r="E70" s="7">
        <f t="shared" si="10"/>
        <v>60000000</v>
      </c>
    </row>
    <row r="71" spans="1:5">
      <c r="A71" s="8">
        <v>22021001</v>
      </c>
      <c r="B71" s="9" t="s">
        <v>518</v>
      </c>
      <c r="C71" s="10">
        <v>5000000</v>
      </c>
      <c r="D71" s="10">
        <v>4300000</v>
      </c>
      <c r="E71" s="10">
        <v>10000000</v>
      </c>
    </row>
    <row r="72" spans="1:5">
      <c r="A72" s="8">
        <v>22021002</v>
      </c>
      <c r="B72" s="9" t="s">
        <v>519</v>
      </c>
      <c r="C72" s="10">
        <v>15000000</v>
      </c>
      <c r="D72" s="10">
        <v>13900000</v>
      </c>
      <c r="E72" s="10">
        <v>20000000</v>
      </c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31000000</v>
      </c>
      <c r="D76" s="10">
        <v>29000000</v>
      </c>
      <c r="E76" s="10">
        <v>30000000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dy3JUL8prftmS/iatWz77a59tkJ8z+gO1yanIXWHpP7cG17ZbqnIVYemJltjbeT40cT1CN9BW2bc94NordJ0fg==" saltValue="WAfxQtkqsOPpdz06YEoEl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42" bottom="0.74803149606299213" header="0.31496062992125984" footer="0.31496062992125984"/>
  <pageSetup paperSize="9" scale="90" orientation="landscape" r:id="rId1"/>
  <headerFooter>
    <oddFooter>&amp;CPage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B1" zoomScale="90" zoomScaleNormal="140" workbookViewId="0">
      <selection activeCell="B1" sqref="B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552</v>
      </c>
      <c r="B3" s="73"/>
      <c r="C3" s="73"/>
      <c r="D3" s="73"/>
      <c r="E3" s="73"/>
    </row>
    <row r="4" spans="1:5">
      <c r="A4" s="72" t="s">
        <v>553</v>
      </c>
      <c r="B4" s="72"/>
      <c r="C4" s="72"/>
      <c r="D4" s="72"/>
      <c r="E4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93006766</v>
      </c>
      <c r="D7" s="7">
        <f t="shared" ref="D7:E7" si="0">D8+D13+D20</f>
        <v>71352456</v>
      </c>
      <c r="E7" s="7">
        <f t="shared" si="0"/>
        <v>74377883</v>
      </c>
    </row>
    <row r="8" spans="1:5" s="1" customFormat="1">
      <c r="A8" s="12">
        <v>2101</v>
      </c>
      <c r="B8" s="12" t="s">
        <v>437</v>
      </c>
      <c r="C8" s="7">
        <f>C9</f>
        <v>93006766</v>
      </c>
      <c r="D8" s="7">
        <f t="shared" ref="D8:E8" si="1">D9</f>
        <v>71352456</v>
      </c>
      <c r="E8" s="7">
        <f t="shared" si="1"/>
        <v>74377883</v>
      </c>
    </row>
    <row r="9" spans="1:5" s="1" customFormat="1">
      <c r="A9" s="12">
        <v>210101</v>
      </c>
      <c r="B9" s="12" t="s">
        <v>438</v>
      </c>
      <c r="C9" s="7">
        <f>SUM(C10:C12)</f>
        <v>93006766</v>
      </c>
      <c r="D9" s="7">
        <f t="shared" ref="D9:E9" si="2">SUM(D10:D12)</f>
        <v>71352456</v>
      </c>
      <c r="E9" s="7">
        <f t="shared" si="2"/>
        <v>74377883</v>
      </c>
    </row>
    <row r="10" spans="1:5">
      <c r="A10" s="13">
        <v>21010101</v>
      </c>
      <c r="B10" s="11" t="s">
        <v>437</v>
      </c>
      <c r="C10" s="10">
        <v>93006766</v>
      </c>
      <c r="D10" s="10">
        <v>71352456</v>
      </c>
      <c r="E10" s="10">
        <v>74377883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k3OeQUeSoABXKrQ9LedfTklDNTeL2mK9BCGmHHL/ywNMgVOdj1L8iR7UYoRDvjdHLpen/HarO+9ueK+Mm2kmyQ==" saltValue="TTqclg3N7fCNtlQXnbYXd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A41" zoomScale="90" zoomScaleNormal="110" workbookViewId="0">
      <selection activeCell="E50" sqref="E50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554</v>
      </c>
      <c r="B4" s="73"/>
      <c r="C4" s="73"/>
      <c r="D4" s="73"/>
      <c r="E4" s="73"/>
    </row>
    <row r="5" spans="1:5">
      <c r="A5" s="72" t="s">
        <v>553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244680890</v>
      </c>
      <c r="D7" s="7">
        <f t="shared" ref="D7:E7" si="0">D8+D84+D88+D93</f>
        <v>110477890</v>
      </c>
      <c r="E7" s="7">
        <f t="shared" si="0"/>
        <v>103000000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234680890</v>
      </c>
      <c r="D8" s="7">
        <f t="shared" ref="D8:E8" si="1">D9+D14+D22+D36+D45+D48+D54+D63+D67+D70</f>
        <v>106977890</v>
      </c>
      <c r="E8" s="7">
        <f t="shared" si="1"/>
        <v>98000000</v>
      </c>
    </row>
    <row r="9" spans="1:5" s="1" customFormat="1">
      <c r="A9" s="5">
        <v>220201</v>
      </c>
      <c r="B9" s="6" t="s">
        <v>456</v>
      </c>
      <c r="C9" s="7">
        <f>SUM(C10:C13)</f>
        <v>23000000</v>
      </c>
      <c r="D9" s="7">
        <f t="shared" ref="D9:E9" si="2">SUM(D10:D13)</f>
        <v>10000000</v>
      </c>
      <c r="E9" s="7">
        <f t="shared" si="2"/>
        <v>10000000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23000000</v>
      </c>
      <c r="D11" s="10">
        <v>10000000</v>
      </c>
      <c r="E11" s="10">
        <v>10000000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5000000</v>
      </c>
      <c r="D22" s="7">
        <f t="shared" ref="D22:E22" si="3">SUM(D23:D35)</f>
        <v>4800000</v>
      </c>
      <c r="E22" s="7">
        <f t="shared" si="3"/>
        <v>8000000</v>
      </c>
    </row>
    <row r="23" spans="1:5">
      <c r="A23" s="8">
        <v>22020301</v>
      </c>
      <c r="B23" s="9" t="s">
        <v>470</v>
      </c>
      <c r="C23" s="10">
        <v>5000000</v>
      </c>
      <c r="D23" s="10">
        <v>4800000</v>
      </c>
      <c r="E23" s="10">
        <v>6000000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>
      <c r="A27" s="8">
        <v>22020305</v>
      </c>
      <c r="B27" s="9" t="s">
        <v>474</v>
      </c>
      <c r="C27" s="10"/>
      <c r="D27" s="10"/>
      <c r="E27" s="10">
        <v>1000000</v>
      </c>
    </row>
    <row r="28" spans="1:5">
      <c r="A28" s="8">
        <v>22020306</v>
      </c>
      <c r="B28" s="9" t="s">
        <v>475</v>
      </c>
      <c r="C28" s="10"/>
      <c r="D28" s="10"/>
      <c r="E28" s="10">
        <v>1000000</v>
      </c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7796000</v>
      </c>
      <c r="D36" s="7">
        <f t="shared" ref="D36:E36" si="4">SUM(D37:D44)</f>
        <v>4600000</v>
      </c>
      <c r="E36" s="7">
        <f t="shared" si="4"/>
        <v>12500000</v>
      </c>
    </row>
    <row r="37" spans="1:5">
      <c r="A37" s="8">
        <v>22020401</v>
      </c>
      <c r="B37" s="9" t="s">
        <v>484</v>
      </c>
      <c r="C37" s="10">
        <v>6796000</v>
      </c>
      <c r="D37" s="10">
        <v>3600000</v>
      </c>
      <c r="E37" s="10">
        <v>6000000</v>
      </c>
    </row>
    <row r="38" spans="1:5">
      <c r="A38" s="8">
        <v>22020402</v>
      </c>
      <c r="B38" s="9" t="s">
        <v>485</v>
      </c>
      <c r="C38" s="10">
        <v>1000000</v>
      </c>
      <c r="D38" s="10">
        <v>1000000</v>
      </c>
      <c r="E38" s="10">
        <v>1000000</v>
      </c>
    </row>
    <row r="39" spans="1:5">
      <c r="A39" s="8">
        <v>22020403</v>
      </c>
      <c r="B39" s="9" t="s">
        <v>486</v>
      </c>
      <c r="C39" s="10"/>
      <c r="D39" s="10"/>
      <c r="E39" s="10">
        <v>5000000</v>
      </c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>
      <c r="A41" s="8">
        <v>22020405</v>
      </c>
      <c r="B41" s="9" t="s">
        <v>488</v>
      </c>
      <c r="C41" s="10"/>
      <c r="D41" s="10"/>
      <c r="E41" s="10">
        <v>500000</v>
      </c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105000000</v>
      </c>
      <c r="D45" s="7">
        <f t="shared" ref="D45:E45" si="5">SUM(D46:D47)</f>
        <v>58500000</v>
      </c>
      <c r="E45" s="7">
        <f t="shared" si="5"/>
        <v>20000000</v>
      </c>
    </row>
    <row r="46" spans="1:5">
      <c r="A46" s="8">
        <v>22020501</v>
      </c>
      <c r="B46" s="9" t="s">
        <v>493</v>
      </c>
      <c r="C46" s="10">
        <v>105000000</v>
      </c>
      <c r="D46" s="10">
        <v>58500000</v>
      </c>
      <c r="E46" s="10">
        <v>20000000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1000000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>
      <c r="A51" s="8">
        <v>22020603</v>
      </c>
      <c r="B51" s="9" t="s">
        <v>498</v>
      </c>
      <c r="C51" s="10"/>
      <c r="D51" s="10"/>
      <c r="E51" s="10">
        <v>1000000</v>
      </c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9500000</v>
      </c>
    </row>
    <row r="64" spans="1:5">
      <c r="A64" s="8">
        <v>22020801</v>
      </c>
      <c r="B64" s="9" t="s">
        <v>511</v>
      </c>
      <c r="C64" s="10"/>
      <c r="D64" s="10"/>
      <c r="E64" s="10">
        <v>3500000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>
      <c r="A66" s="8">
        <v>22020803</v>
      </c>
      <c r="B66" s="9" t="s">
        <v>513</v>
      </c>
      <c r="C66" s="10"/>
      <c r="D66" s="10"/>
      <c r="E66" s="10">
        <v>6000000</v>
      </c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93884890</v>
      </c>
      <c r="D70" s="7">
        <f t="shared" ref="D70:E70" si="10">SUM(D71:D83)</f>
        <v>29077890</v>
      </c>
      <c r="E70" s="7">
        <f t="shared" si="10"/>
        <v>37000000</v>
      </c>
    </row>
    <row r="71" spans="1:5">
      <c r="A71" s="8">
        <v>22021001</v>
      </c>
      <c r="B71" s="9" t="s">
        <v>518</v>
      </c>
      <c r="C71" s="10">
        <v>15000000</v>
      </c>
      <c r="D71" s="10">
        <v>13715000</v>
      </c>
      <c r="E71" s="10">
        <v>15000000</v>
      </c>
    </row>
    <row r="72" spans="1:5">
      <c r="A72" s="8">
        <v>22021002</v>
      </c>
      <c r="B72" s="9" t="s">
        <v>519</v>
      </c>
      <c r="C72" s="10">
        <v>5000000</v>
      </c>
      <c r="D72" s="10">
        <v>5000000</v>
      </c>
      <c r="E72" s="10">
        <v>7000000</v>
      </c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23884890</v>
      </c>
      <c r="D76" s="10">
        <v>10362890</v>
      </c>
      <c r="E76" s="10">
        <v>15000000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>
      <c r="A81" s="8">
        <v>22021020</v>
      </c>
      <c r="B81" s="9" t="s">
        <v>528</v>
      </c>
      <c r="C81" s="10">
        <v>50000000</v>
      </c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10000000</v>
      </c>
      <c r="D84" s="7">
        <f t="shared" ref="D84:E84" si="11">D85</f>
        <v>3500000</v>
      </c>
      <c r="E84" s="7">
        <f t="shared" si="11"/>
        <v>5000000</v>
      </c>
    </row>
    <row r="85" spans="1:5" s="1" customFormat="1">
      <c r="A85" s="5">
        <v>220401</v>
      </c>
      <c r="B85" s="6" t="s">
        <v>532</v>
      </c>
      <c r="C85" s="7">
        <f>SUM(C86:C87)</f>
        <v>10000000</v>
      </c>
      <c r="D85" s="7">
        <f>SUM(D86:D87)</f>
        <v>3500000</v>
      </c>
      <c r="E85" s="7">
        <f>SUM(E86:E87)</f>
        <v>5000000</v>
      </c>
    </row>
    <row r="86" spans="1:5" ht="30">
      <c r="A86" s="8">
        <v>22040105</v>
      </c>
      <c r="B86" s="9" t="s">
        <v>555</v>
      </c>
      <c r="C86" s="10">
        <v>10000000</v>
      </c>
      <c r="D86" s="10">
        <v>3500000</v>
      </c>
      <c r="E86" s="10">
        <v>5000000</v>
      </c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q2cHe4zzdfMshruoq3zx+0YKNjXqMeUHbRmITbw1LOot14gzeegNRX5Xft5VULayeSX7P4Zxt4PfUgBTeG6z9A==" saltValue="WDmqJpSlrC/YMYorYPQNS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31" bottom="0.56999999999999995" header="0.31496062992125984" footer="0.31496062992125984"/>
  <pageSetup paperSize="9" scale="77" orientation="landscape" r:id="rId1"/>
  <headerFooter>
    <oddFooter>&amp;CPage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B3" zoomScaleNormal="110" workbookViewId="0">
      <selection activeCell="B18" sqref="A18:XFD18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42.54296875" style="2" customWidth="1"/>
    <col min="4" max="6" width="25.4531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</row>
    <row r="2" spans="1:6">
      <c r="A2" s="72" t="s">
        <v>557</v>
      </c>
      <c r="B2" s="72"/>
      <c r="C2" s="72"/>
      <c r="D2" s="72"/>
      <c r="E2" s="72"/>
    </row>
    <row r="3" spans="1:6">
      <c r="A3" s="72" t="s">
        <v>553</v>
      </c>
      <c r="B3" s="72"/>
      <c r="C3" s="72"/>
      <c r="D3" s="72"/>
      <c r="E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561</v>
      </c>
      <c r="B6" s="5">
        <v>3</v>
      </c>
      <c r="C6" s="6" t="s">
        <v>562</v>
      </c>
      <c r="D6" s="14">
        <f>D7+D17+D28+D34+D40+D49+D56+D68+D75+D81</f>
        <v>370000000</v>
      </c>
      <c r="E6" s="14">
        <f>E7+E17+E28+E34+E40+E49+E56+E68+E75+E81</f>
        <v>303977247.13</v>
      </c>
      <c r="F6" s="14">
        <f>F7+F17+F28+F34+F40+F49+F56+F68+F75+F81</f>
        <v>185000000</v>
      </c>
    </row>
    <row r="7" spans="1:6" s="1" customFormat="1">
      <c r="A7" s="6"/>
      <c r="B7" s="5">
        <v>32010100</v>
      </c>
      <c r="C7" s="6" t="s">
        <v>563</v>
      </c>
      <c r="D7" s="14">
        <f>SUM(D8:D16)</f>
        <v>40000000</v>
      </c>
      <c r="E7" s="14">
        <f>SUM(E8:E16)</f>
        <v>6233316.0700000003</v>
      </c>
      <c r="F7" s="14">
        <f>SUM(F8:F16)</f>
        <v>35000000</v>
      </c>
    </row>
    <row r="8" spans="1:6">
      <c r="A8" s="68" t="s">
        <v>564</v>
      </c>
      <c r="B8" s="8">
        <v>32010101</v>
      </c>
      <c r="C8" s="9" t="s">
        <v>565</v>
      </c>
      <c r="D8" s="15"/>
      <c r="E8" s="15"/>
      <c r="F8" s="15"/>
    </row>
    <row r="9" spans="1:6">
      <c r="A9" s="9"/>
      <c r="B9" s="8"/>
      <c r="C9" s="9" t="s">
        <v>566</v>
      </c>
      <c r="D9" s="15">
        <v>10000000</v>
      </c>
      <c r="E9" s="15">
        <v>2008316.07</v>
      </c>
      <c r="F9" s="15"/>
    </row>
    <row r="10" spans="1:6">
      <c r="A10" s="9"/>
      <c r="B10" s="8"/>
      <c r="C10" s="9" t="s">
        <v>567</v>
      </c>
      <c r="D10" s="15">
        <v>10000000</v>
      </c>
      <c r="E10" s="15">
        <v>2450000</v>
      </c>
      <c r="F10" s="15"/>
    </row>
    <row r="11" spans="1:6">
      <c r="A11" s="9"/>
      <c r="B11" s="8"/>
      <c r="C11" s="9" t="s">
        <v>568</v>
      </c>
      <c r="D11" s="15">
        <v>20000000</v>
      </c>
      <c r="E11" s="15">
        <v>1775000</v>
      </c>
      <c r="F11" s="15"/>
    </row>
    <row r="12" spans="1:6">
      <c r="A12" s="9"/>
      <c r="B12" s="8"/>
      <c r="C12" s="9" t="s">
        <v>569</v>
      </c>
      <c r="D12" s="15"/>
      <c r="E12" s="15"/>
      <c r="F12" s="15">
        <v>5000000</v>
      </c>
    </row>
    <row r="13" spans="1:6">
      <c r="A13" s="9"/>
      <c r="B13" s="8"/>
      <c r="C13" s="9" t="s">
        <v>570</v>
      </c>
      <c r="D13" s="15"/>
      <c r="E13" s="15"/>
      <c r="F13" s="15">
        <v>5000000</v>
      </c>
    </row>
    <row r="14" spans="1:6">
      <c r="A14" s="9"/>
      <c r="B14" s="8"/>
      <c r="C14" s="9" t="s">
        <v>571</v>
      </c>
      <c r="D14" s="15"/>
      <c r="E14" s="15"/>
      <c r="F14" s="15">
        <v>10000000</v>
      </c>
    </row>
    <row r="15" spans="1:6">
      <c r="A15" s="9"/>
      <c r="B15" s="8"/>
      <c r="C15" s="9" t="s">
        <v>572</v>
      </c>
      <c r="D15" s="15"/>
      <c r="E15" s="15"/>
      <c r="F15" s="15">
        <v>15000000</v>
      </c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573</v>
      </c>
      <c r="D17" s="14">
        <f>SUM(D18:D27)</f>
        <v>0</v>
      </c>
      <c r="E17" s="14">
        <f t="shared" ref="E17:F17" si="0">SUM(E18:E27)</f>
        <v>0</v>
      </c>
      <c r="F17" s="14">
        <f t="shared" si="0"/>
        <v>0</v>
      </c>
    </row>
    <row r="18" spans="1:6" hidden="1">
      <c r="A18" s="68" t="s">
        <v>574</v>
      </c>
      <c r="B18" s="8">
        <v>32010202</v>
      </c>
      <c r="C18" s="9" t="s">
        <v>575</v>
      </c>
      <c r="D18" s="15"/>
      <c r="E18" s="15"/>
      <c r="F18" s="15"/>
    </row>
    <row r="19" spans="1:6" hidden="1">
      <c r="A19" s="16"/>
      <c r="B19" s="17"/>
      <c r="C19" s="16"/>
      <c r="D19" s="15"/>
      <c r="E19" s="15"/>
      <c r="F19" s="15"/>
    </row>
    <row r="20" spans="1:6" hidden="1">
      <c r="A20" s="16"/>
      <c r="B20" s="17"/>
      <c r="C20" s="16"/>
      <c r="D20" s="15"/>
      <c r="E20" s="15"/>
      <c r="F20" s="15"/>
    </row>
    <row r="21" spans="1:6" hidden="1">
      <c r="A21" s="16"/>
      <c r="B21" s="17"/>
      <c r="C21" s="16"/>
      <c r="D21" s="15"/>
      <c r="E21" s="15"/>
      <c r="F21" s="15"/>
    </row>
    <row r="22" spans="1:6" hidden="1">
      <c r="A22" s="16"/>
      <c r="B22" s="17"/>
      <c r="C22" s="16"/>
      <c r="D22" s="15"/>
      <c r="E22" s="15"/>
      <c r="F22" s="15"/>
    </row>
    <row r="23" spans="1:6" hidden="1">
      <c r="A23" s="16"/>
      <c r="B23" s="17"/>
      <c r="C23" s="16"/>
      <c r="D23" s="15"/>
      <c r="E23" s="15"/>
      <c r="F23" s="15"/>
    </row>
    <row r="24" spans="1:6" hidden="1">
      <c r="A24" s="16"/>
      <c r="B24" s="17"/>
      <c r="C24" s="16"/>
      <c r="D24" s="15"/>
      <c r="E24" s="15"/>
      <c r="F24" s="15"/>
    </row>
    <row r="25" spans="1:6" hidden="1">
      <c r="A25" s="16"/>
      <c r="B25" s="17"/>
      <c r="C25" s="16"/>
      <c r="D25" s="15"/>
      <c r="E25" s="15"/>
      <c r="F25" s="15"/>
    </row>
    <row r="26" spans="1:6" hidden="1">
      <c r="A26" s="16"/>
      <c r="B26" s="17"/>
      <c r="C26" s="16"/>
      <c r="D26" s="15"/>
      <c r="E26" s="15"/>
      <c r="F26" s="15"/>
    </row>
    <row r="27" spans="1:6" hidden="1">
      <c r="A27" s="16"/>
      <c r="B27" s="17"/>
      <c r="C27" s="16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1">SUM(E29:E33)</f>
        <v>0</v>
      </c>
      <c r="F28" s="14">
        <f t="shared" si="1"/>
        <v>0</v>
      </c>
    </row>
    <row r="29" spans="1:6">
      <c r="A29" s="68" t="s">
        <v>577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230000000</v>
      </c>
      <c r="E34" s="14">
        <f t="shared" ref="E34:F34" si="2">SUM(E35:E39)</f>
        <v>204700000</v>
      </c>
      <c r="F34" s="14">
        <f t="shared" si="2"/>
        <v>90000000</v>
      </c>
    </row>
    <row r="35" spans="1:6">
      <c r="A35" s="68" t="s">
        <v>580</v>
      </c>
      <c r="B35" s="8">
        <v>32010405</v>
      </c>
      <c r="C35" s="9" t="s">
        <v>581</v>
      </c>
      <c r="D35" s="15">
        <v>230000000</v>
      </c>
      <c r="E35" s="15">
        <v>204700000</v>
      </c>
      <c r="F35" s="15"/>
    </row>
    <row r="36" spans="1:6">
      <c r="A36" s="68" t="s">
        <v>582</v>
      </c>
      <c r="B36" s="8">
        <v>32010406</v>
      </c>
      <c r="C36" s="9" t="s">
        <v>583</v>
      </c>
      <c r="D36" s="15"/>
      <c r="E36" s="15"/>
      <c r="F36" s="15">
        <v>90000000</v>
      </c>
    </row>
    <row r="37" spans="1:6" hidden="1">
      <c r="A37" s="68" t="s">
        <v>584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8" t="s">
        <v>586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3">SUM(E41:E48)</f>
        <v>0</v>
      </c>
      <c r="F40" s="14">
        <f t="shared" si="3"/>
        <v>0</v>
      </c>
    </row>
    <row r="41" spans="1:6" hidden="1">
      <c r="A41" s="68" t="s">
        <v>589</v>
      </c>
      <c r="B41" s="8">
        <v>32010501</v>
      </c>
      <c r="C41" s="9" t="s">
        <v>590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6"/>
      <c r="B46" s="17"/>
      <c r="C46" s="16"/>
      <c r="D46" s="15"/>
      <c r="E46" s="15"/>
      <c r="F46" s="15"/>
    </row>
    <row r="47" spans="1:6" hidden="1">
      <c r="A47" s="16"/>
      <c r="B47" s="17"/>
      <c r="C47" s="16"/>
      <c r="D47" s="15"/>
      <c r="E47" s="15"/>
      <c r="F47" s="15"/>
    </row>
    <row r="48" spans="1:6" hidden="1">
      <c r="A48" s="16"/>
      <c r="B48" s="17"/>
      <c r="C48" s="16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20000000</v>
      </c>
      <c r="E49" s="14">
        <f t="shared" ref="E49:F49" si="4">SUM(E50:E55)</f>
        <v>20000000</v>
      </c>
      <c r="F49" s="14">
        <f t="shared" si="4"/>
        <v>20000000</v>
      </c>
    </row>
    <row r="50" spans="1:6" ht="30">
      <c r="A50" s="68" t="s">
        <v>592</v>
      </c>
      <c r="B50" s="8">
        <v>32010601</v>
      </c>
      <c r="C50" s="9" t="s">
        <v>593</v>
      </c>
      <c r="D50" s="15">
        <v>20000000</v>
      </c>
      <c r="E50" s="15">
        <v>20000000</v>
      </c>
      <c r="F50" s="15"/>
    </row>
    <row r="51" spans="1:6">
      <c r="A51" s="68" t="s">
        <v>594</v>
      </c>
      <c r="B51" s="8">
        <v>32010602</v>
      </c>
      <c r="C51" s="9" t="s">
        <v>595</v>
      </c>
      <c r="D51" s="15"/>
      <c r="E51" s="15"/>
      <c r="F51" s="15">
        <v>20000000</v>
      </c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0</v>
      </c>
      <c r="E56" s="14">
        <f t="shared" ref="E56:F56" si="5">SUM(E57:E67)</f>
        <v>0</v>
      </c>
      <c r="F56" s="14">
        <f t="shared" si="5"/>
        <v>0</v>
      </c>
    </row>
    <row r="57" spans="1:6" hidden="1">
      <c r="A57" s="68" t="s">
        <v>597</v>
      </c>
      <c r="B57" s="8">
        <v>32010903</v>
      </c>
      <c r="C57" s="9" t="s">
        <v>598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8" t="s">
        <v>599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8" t="s">
        <v>601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8" t="s">
        <v>603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80000000</v>
      </c>
      <c r="E68" s="14">
        <f t="shared" ref="E68:F68" si="6">SUM(E69:E74)</f>
        <v>73043931.060000002</v>
      </c>
      <c r="F68" s="14">
        <f t="shared" si="6"/>
        <v>40000000</v>
      </c>
    </row>
    <row r="69" spans="1:6">
      <c r="A69" s="68" t="s">
        <v>606</v>
      </c>
      <c r="B69" s="8">
        <v>32020101</v>
      </c>
      <c r="C69" s="9" t="s">
        <v>607</v>
      </c>
      <c r="D69" s="15"/>
      <c r="E69" s="15"/>
      <c r="F69" s="15"/>
    </row>
    <row r="70" spans="1:6">
      <c r="A70" s="9"/>
      <c r="B70" s="8"/>
      <c r="C70" s="9" t="s">
        <v>608</v>
      </c>
      <c r="D70" s="15">
        <v>80000000</v>
      </c>
      <c r="E70" s="15">
        <v>73043931.060000002</v>
      </c>
      <c r="F70" s="15"/>
    </row>
    <row r="71" spans="1:6">
      <c r="A71" s="68" t="s">
        <v>609</v>
      </c>
      <c r="B71" s="8">
        <v>32020102</v>
      </c>
      <c r="C71" s="9" t="s">
        <v>610</v>
      </c>
      <c r="D71" s="15"/>
      <c r="E71" s="15"/>
      <c r="F71" s="15">
        <v>40000000</v>
      </c>
    </row>
    <row r="72" spans="1:6" hidden="1">
      <c r="A72" s="9"/>
      <c r="B72" s="8"/>
      <c r="C72" s="9"/>
      <c r="D72" s="15"/>
      <c r="E72" s="15"/>
      <c r="F72" s="15"/>
    </row>
    <row r="73" spans="1:6" hidden="1">
      <c r="A73" s="68" t="s">
        <v>611</v>
      </c>
      <c r="B73" s="8">
        <v>32020104</v>
      </c>
      <c r="C73" s="9" t="s">
        <v>612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613</v>
      </c>
      <c r="D75" s="14">
        <f>SUM(D76:D80)</f>
        <v>0</v>
      </c>
      <c r="E75" s="14">
        <f t="shared" ref="E75:F75" si="7">SUM(E76:E80)</f>
        <v>0</v>
      </c>
      <c r="F75" s="14">
        <f t="shared" si="7"/>
        <v>0</v>
      </c>
    </row>
    <row r="76" spans="1:6" hidden="1">
      <c r="A76" s="68" t="s">
        <v>614</v>
      </c>
      <c r="B76" s="8">
        <v>32030101</v>
      </c>
      <c r="C76" s="9" t="s">
        <v>615</v>
      </c>
      <c r="D76" s="15"/>
      <c r="E76" s="15"/>
      <c r="F76" s="15"/>
    </row>
    <row r="77" spans="1:6" hidden="1">
      <c r="A77" s="68" t="s">
        <v>616</v>
      </c>
      <c r="B77" s="8">
        <v>32030109</v>
      </c>
      <c r="C77" s="9" t="s">
        <v>617</v>
      </c>
      <c r="D77" s="15"/>
      <c r="E77" s="15"/>
      <c r="F77" s="15"/>
    </row>
    <row r="78" spans="1:6" hidden="1">
      <c r="A78" s="68" t="s">
        <v>618</v>
      </c>
      <c r="B78" s="8">
        <v>32030110</v>
      </c>
      <c r="C78" s="9" t="s">
        <v>619</v>
      </c>
      <c r="D78" s="15"/>
      <c r="E78" s="15"/>
      <c r="F78" s="15"/>
    </row>
    <row r="79" spans="1:6" hidden="1">
      <c r="A79" s="16"/>
      <c r="B79" s="17"/>
      <c r="C79" s="16"/>
      <c r="D79" s="15"/>
      <c r="E79" s="15"/>
      <c r="F79" s="15"/>
    </row>
    <row r="80" spans="1:6" hidden="1">
      <c r="A80" s="16"/>
      <c r="B80" s="17"/>
      <c r="C80" s="16"/>
      <c r="D80" s="15"/>
      <c r="E80" s="15"/>
      <c r="F80" s="15"/>
    </row>
    <row r="81" spans="1:6" s="1" customFormat="1">
      <c r="A81" s="6"/>
      <c r="B81" s="5">
        <v>32011000</v>
      </c>
      <c r="C81" s="6" t="s">
        <v>620</v>
      </c>
      <c r="D81" s="14">
        <f>SUM(D82:D83)</f>
        <v>0</v>
      </c>
      <c r="E81" s="14">
        <f t="shared" ref="E81:F81" si="8">SUM(E82:E83)</f>
        <v>0</v>
      </c>
      <c r="F81" s="14">
        <f t="shared" si="8"/>
        <v>0</v>
      </c>
    </row>
    <row r="82" spans="1:6" hidden="1">
      <c r="A82" s="68" t="s">
        <v>621</v>
      </c>
      <c r="B82" s="16"/>
      <c r="C82" s="16"/>
      <c r="D82" s="15"/>
      <c r="E82" s="15"/>
      <c r="F82" s="15"/>
    </row>
    <row r="83" spans="1:6" hidden="1">
      <c r="A83" s="16"/>
      <c r="B83" s="16"/>
      <c r="C83" s="16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6uDT2h7PNGYzBk0lI3wnchZpaiO7Dui9kGO6LWuhNXCckGpZ7Garz2k9wC9stiwRUYE/QyhoUW2q0q6JFyxHtg==" saltValue="MsM1kSn1eOnW9CfVYiP3h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19" top="0.74803149606299213" bottom="0.74803149606299213" header="0.31496062992125984" footer="0.31496062992125984"/>
  <pageSetup paperSize="9" scale="90" orientation="landscape" r:id="rId1"/>
  <headerFooter>
    <oddFooter>&amp;CPage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topLeftCell="B1" zoomScale="90" zoomScaleNormal="140" workbookViewId="0">
      <selection activeCell="D11" sqref="D1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622</v>
      </c>
      <c r="B3" s="73"/>
      <c r="C3" s="73"/>
      <c r="D3" s="73"/>
      <c r="E3" s="73"/>
    </row>
    <row r="4" spans="1:5">
      <c r="A4" s="72" t="s">
        <v>623</v>
      </c>
      <c r="B4" s="72"/>
      <c r="C4" s="72"/>
      <c r="D4" s="72"/>
      <c r="E4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84655526.640000001</v>
      </c>
      <c r="D7" s="7">
        <f t="shared" ref="D7:E7" si="0">D8+D13+D20</f>
        <v>80422750.310000002</v>
      </c>
      <c r="E7" s="7">
        <f t="shared" si="0"/>
        <v>91262113.480000004</v>
      </c>
    </row>
    <row r="8" spans="1:5" s="1" customFormat="1">
      <c r="A8" s="12">
        <v>2101</v>
      </c>
      <c r="B8" s="12" t="s">
        <v>437</v>
      </c>
      <c r="C8" s="7">
        <f>C9</f>
        <v>84655526.640000001</v>
      </c>
      <c r="D8" s="7">
        <f t="shared" ref="D8:E8" si="1">D9</f>
        <v>80422750.310000002</v>
      </c>
      <c r="E8" s="7">
        <f t="shared" si="1"/>
        <v>91262113.480000004</v>
      </c>
    </row>
    <row r="9" spans="1:5" s="1" customFormat="1">
      <c r="A9" s="12">
        <v>210101</v>
      </c>
      <c r="B9" s="12" t="s">
        <v>438</v>
      </c>
      <c r="C9" s="7">
        <f>SUM(C10:C12)</f>
        <v>84655526.640000001</v>
      </c>
      <c r="D9" s="7">
        <f t="shared" ref="D9:E9" si="2">SUM(D10:D12)</f>
        <v>80422750.310000002</v>
      </c>
      <c r="E9" s="7">
        <f t="shared" si="2"/>
        <v>91262113.480000004</v>
      </c>
    </row>
    <row r="10" spans="1:5">
      <c r="A10" s="13">
        <v>21010101</v>
      </c>
      <c r="B10" s="11" t="s">
        <v>437</v>
      </c>
      <c r="C10" s="10">
        <v>84655526.640000001</v>
      </c>
      <c r="D10" s="10">
        <v>80422750.310000002</v>
      </c>
      <c r="E10" s="10">
        <v>91262113.480000004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Vetkp+erxzFpt8c8ToIKAnUNyqy3RsUDv6T434UTABWG+Xvgymfa4CfPpqrnFbf2Yc8Cw5xNjRoHBijbBUL5AQ==" saltValue="G3TDYu5WADS0xFFocnskn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22" zoomScale="90" workbookViewId="0">
      <selection activeCell="E87" sqref="E87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624</v>
      </c>
      <c r="B4" s="73"/>
      <c r="C4" s="73"/>
      <c r="D4" s="73"/>
      <c r="E4" s="73"/>
    </row>
    <row r="5" spans="1:5">
      <c r="A5" s="72" t="s">
        <v>623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13700000</v>
      </c>
      <c r="D7" s="7">
        <f t="shared" ref="D7:E7" si="0">D8+D84+D88+D93</f>
        <v>6769000</v>
      </c>
      <c r="E7" s="7">
        <f t="shared" si="0"/>
        <v>10100000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12200000</v>
      </c>
      <c r="D8" s="7">
        <f t="shared" ref="D8:E8" si="1">D9+D14+D22+D36+D45+D48+D54+D63+D67+D70</f>
        <v>6769000</v>
      </c>
      <c r="E8" s="7">
        <f t="shared" si="1"/>
        <v>10100000</v>
      </c>
    </row>
    <row r="9" spans="1:5" s="1" customFormat="1">
      <c r="A9" s="5">
        <v>220201</v>
      </c>
      <c r="B9" s="6" t="s">
        <v>456</v>
      </c>
      <c r="C9" s="7">
        <f>SUM(C10:C13)</f>
        <v>1000000</v>
      </c>
      <c r="D9" s="7">
        <f t="shared" ref="D9:E9" si="2">SUM(D10:D13)</f>
        <v>569000</v>
      </c>
      <c r="E9" s="7">
        <f t="shared" si="2"/>
        <v>1500000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1000000</v>
      </c>
      <c r="D11" s="10">
        <v>569000</v>
      </c>
      <c r="E11" s="10">
        <v>1500000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200000</v>
      </c>
      <c r="D22" s="7">
        <f t="shared" ref="D22:E22" si="3">SUM(D23:D35)</f>
        <v>0</v>
      </c>
      <c r="E22" s="7">
        <f t="shared" si="3"/>
        <v>100000</v>
      </c>
    </row>
    <row r="23" spans="1:5">
      <c r="A23" s="8">
        <v>22020301</v>
      </c>
      <c r="B23" s="9" t="s">
        <v>470</v>
      </c>
      <c r="C23" s="10">
        <v>200000</v>
      </c>
      <c r="D23" s="10"/>
      <c r="E23" s="10">
        <v>100000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3000000</v>
      </c>
      <c r="D36" s="7">
        <f t="shared" ref="D36:E36" si="4">SUM(D37:D44)</f>
        <v>825000</v>
      </c>
      <c r="E36" s="7">
        <f t="shared" si="4"/>
        <v>1500000</v>
      </c>
    </row>
    <row r="37" spans="1:5">
      <c r="A37" s="8">
        <v>22020401</v>
      </c>
      <c r="B37" s="9" t="s">
        <v>484</v>
      </c>
      <c r="C37" s="10">
        <v>2000000</v>
      </c>
      <c r="D37" s="10">
        <v>825000</v>
      </c>
      <c r="E37" s="10">
        <v>1500000</v>
      </c>
    </row>
    <row r="38" spans="1:5">
      <c r="A38" s="8">
        <v>22020402</v>
      </c>
      <c r="B38" s="9" t="s">
        <v>625</v>
      </c>
      <c r="C38" s="10">
        <v>1000000</v>
      </c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32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500000</v>
      </c>
      <c r="D48" s="7">
        <f t="shared" ref="D48:E48" si="6">SUM(D49:D53)</f>
        <v>0</v>
      </c>
      <c r="E48" s="7">
        <f t="shared" si="6"/>
        <v>0</v>
      </c>
    </row>
    <row r="49" spans="1:5">
      <c r="A49" s="8">
        <v>22020601</v>
      </c>
      <c r="B49" s="9" t="s">
        <v>626</v>
      </c>
      <c r="C49" s="10">
        <v>500000</v>
      </c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5000000</v>
      </c>
      <c r="D54" s="7">
        <f t="shared" ref="D54:E54" si="7">SUM(D55:D62)</f>
        <v>3875000</v>
      </c>
      <c r="E54" s="7">
        <f t="shared" si="7"/>
        <v>5000000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>
      <c r="A58" s="8">
        <v>22020707</v>
      </c>
      <c r="B58" s="9" t="s">
        <v>627</v>
      </c>
      <c r="C58" s="10">
        <v>5000000</v>
      </c>
      <c r="D58" s="10">
        <v>3875000</v>
      </c>
      <c r="E58" s="10">
        <v>5000000</v>
      </c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511</v>
      </c>
      <c r="C64" s="10"/>
      <c r="D64" s="10"/>
      <c r="E64" s="10"/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2500000</v>
      </c>
      <c r="D70" s="7">
        <f t="shared" ref="D70:E70" si="10">SUM(D71:D83)</f>
        <v>1500000</v>
      </c>
      <c r="E70" s="7">
        <f t="shared" si="10"/>
        <v>2000000</v>
      </c>
    </row>
    <row r="71" spans="1:5">
      <c r="A71" s="8">
        <v>22021001</v>
      </c>
      <c r="B71" s="9" t="s">
        <v>518</v>
      </c>
      <c r="C71" s="10">
        <v>500000</v>
      </c>
      <c r="D71" s="10">
        <v>500000</v>
      </c>
      <c r="E71" s="10">
        <v>500000</v>
      </c>
    </row>
    <row r="72" spans="1:5">
      <c r="A72" s="8">
        <v>22021002</v>
      </c>
      <c r="B72" s="9" t="s">
        <v>519</v>
      </c>
      <c r="C72" s="10">
        <v>500000</v>
      </c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1500000</v>
      </c>
      <c r="D76" s="10">
        <v>1000000</v>
      </c>
      <c r="E76" s="10">
        <v>1500000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1500000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1500000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>
      <c r="A87" s="8">
        <v>22040109</v>
      </c>
      <c r="B87" s="9" t="s">
        <v>628</v>
      </c>
      <c r="C87" s="10">
        <v>1500000</v>
      </c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CNdsbV4rb0AJwdlql9kda3dsIUZnHg1lMQCNUBPQtrpsO4WMyPRfOc/vlL6sLJez5nq01Lnnhrd5YZ/1rzdKfw==" saltValue="hOgRBKgOtV3P6Y/UFP0nQ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48" header="0.31496062992125984" footer="0.31496062992125984"/>
  <pageSetup paperSize="9" scale="88" orientation="landscape" r:id="rId1"/>
  <headerFooter>
    <oddFooter>&amp;CPage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workbookViewId="0">
      <selection activeCell="A8" sqref="A8:XFD8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42.54296875" style="2" customWidth="1"/>
    <col min="4" max="6" width="25.4531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</row>
    <row r="2" spans="1:6">
      <c r="A2" s="72" t="s">
        <v>629</v>
      </c>
      <c r="B2" s="72"/>
      <c r="C2" s="72"/>
      <c r="D2" s="72"/>
      <c r="E2" s="72"/>
    </row>
    <row r="3" spans="1:6">
      <c r="A3" s="72" t="s">
        <v>623</v>
      </c>
      <c r="B3" s="72"/>
      <c r="C3" s="72"/>
      <c r="D3" s="72"/>
      <c r="E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630</v>
      </c>
      <c r="B6" s="5">
        <v>3</v>
      </c>
      <c r="C6" s="6" t="s">
        <v>562</v>
      </c>
      <c r="D6" s="14">
        <f>D7+D17+D32+D38+D44+D53+D60+D72+D79+D85</f>
        <v>436000000</v>
      </c>
      <c r="E6" s="14">
        <f t="shared" ref="E6:F6" si="0">E7+E17+E32+E38+E44+E53+E60+E72+E79+E85</f>
        <v>329260000</v>
      </c>
      <c r="F6" s="14">
        <f t="shared" si="0"/>
        <v>553000000</v>
      </c>
    </row>
    <row r="7" spans="1:6" s="1" customFormat="1">
      <c r="A7" s="6"/>
      <c r="B7" s="5">
        <v>32010100</v>
      </c>
      <c r="C7" s="6" t="s">
        <v>563</v>
      </c>
      <c r="D7" s="14">
        <f>SUM(D8:D16)</f>
        <v>0</v>
      </c>
      <c r="E7" s="14">
        <f t="shared" ref="E7:F7" si="1">SUM(E8:E16)</f>
        <v>0</v>
      </c>
      <c r="F7" s="14">
        <f t="shared" si="1"/>
        <v>0</v>
      </c>
    </row>
    <row r="8" spans="1:6" hidden="1">
      <c r="A8" s="68" t="s">
        <v>631</v>
      </c>
      <c r="B8" s="8">
        <v>32010101</v>
      </c>
      <c r="C8" s="9" t="s">
        <v>565</v>
      </c>
      <c r="D8" s="15"/>
      <c r="E8" s="15"/>
      <c r="F8" s="15"/>
    </row>
    <row r="9" spans="1:6" hidden="1">
      <c r="A9" s="9"/>
      <c r="B9" s="8"/>
      <c r="C9" s="9"/>
      <c r="D9" s="15"/>
      <c r="E9" s="15"/>
      <c r="F9" s="15"/>
    </row>
    <row r="10" spans="1:6" hidden="1">
      <c r="A10" s="9"/>
      <c r="B10" s="8"/>
      <c r="C10" s="9"/>
      <c r="D10" s="15"/>
      <c r="E10" s="15"/>
      <c r="F10" s="15"/>
    </row>
    <row r="11" spans="1:6" hidden="1">
      <c r="A11" s="9"/>
      <c r="B11" s="8"/>
      <c r="C11" s="9"/>
      <c r="D11" s="15"/>
      <c r="E11" s="15"/>
      <c r="F11" s="15"/>
    </row>
    <row r="12" spans="1:6" hidden="1">
      <c r="A12" s="9"/>
      <c r="B12" s="8"/>
      <c r="C12" s="9"/>
      <c r="D12" s="15"/>
      <c r="E12" s="15"/>
      <c r="F12" s="15"/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573</v>
      </c>
      <c r="D17" s="14">
        <f>SUM(D18:D27)</f>
        <v>436000000</v>
      </c>
      <c r="E17" s="14">
        <f t="shared" ref="E17:F17" si="2">SUM(E18:E27)</f>
        <v>329260000</v>
      </c>
      <c r="F17" s="14">
        <f t="shared" si="2"/>
        <v>553000000</v>
      </c>
    </row>
    <row r="18" spans="1:6" hidden="1">
      <c r="A18" s="68" t="s">
        <v>632</v>
      </c>
      <c r="B18" s="8">
        <v>32010202</v>
      </c>
      <c r="C18" s="9" t="s">
        <v>575</v>
      </c>
      <c r="D18" s="15"/>
      <c r="E18" s="15"/>
      <c r="F18" s="15"/>
    </row>
    <row r="19" spans="1:6" ht="30">
      <c r="A19" s="16"/>
      <c r="B19" s="17"/>
      <c r="C19" s="9" t="s">
        <v>633</v>
      </c>
      <c r="D19" s="15">
        <v>100000000</v>
      </c>
      <c r="E19" s="15">
        <v>2500000</v>
      </c>
      <c r="F19" s="15">
        <v>5000000</v>
      </c>
    </row>
    <row r="20" spans="1:6">
      <c r="A20" s="16"/>
      <c r="B20" s="17"/>
      <c r="C20" s="2" t="s">
        <v>634</v>
      </c>
      <c r="D20" s="15">
        <v>15000000</v>
      </c>
      <c r="E20" s="15">
        <v>9760000</v>
      </c>
      <c r="F20" s="15">
        <v>15000000</v>
      </c>
    </row>
    <row r="21" spans="1:6">
      <c r="A21" s="16"/>
      <c r="B21" s="17"/>
      <c r="C21" s="2" t="s">
        <v>635</v>
      </c>
      <c r="D21" s="15"/>
      <c r="E21" s="15"/>
      <c r="F21" s="15">
        <v>5000000</v>
      </c>
    </row>
    <row r="22" spans="1:6">
      <c r="A22" s="16"/>
      <c r="B22" s="17"/>
      <c r="C22" s="2" t="s">
        <v>636</v>
      </c>
      <c r="D22" s="15">
        <v>1000000</v>
      </c>
      <c r="E22" s="15"/>
      <c r="F22" s="15">
        <v>1000000</v>
      </c>
    </row>
    <row r="23" spans="1:6">
      <c r="A23" s="16"/>
      <c r="C23" s="2" t="s">
        <v>637</v>
      </c>
      <c r="D23" s="15">
        <v>50000000</v>
      </c>
      <c r="E23" s="15">
        <v>47000000</v>
      </c>
      <c r="F23" s="15">
        <v>200000000</v>
      </c>
    </row>
    <row r="24" spans="1:6">
      <c r="A24" s="9"/>
      <c r="B24" s="9"/>
      <c r="C24" s="2" t="s">
        <v>638</v>
      </c>
      <c r="D24" s="15">
        <v>270000000</v>
      </c>
      <c r="E24" s="15">
        <v>270000000</v>
      </c>
      <c r="F24" s="15">
        <v>300000000</v>
      </c>
    </row>
    <row r="25" spans="1:6">
      <c r="A25" s="16"/>
      <c r="B25" s="9"/>
      <c r="C25" s="9" t="s">
        <v>639</v>
      </c>
      <c r="D25" s="15"/>
      <c r="E25" s="15"/>
      <c r="F25" s="15">
        <v>10000000</v>
      </c>
    </row>
    <row r="26" spans="1:6">
      <c r="A26" s="16"/>
      <c r="B26" s="9"/>
      <c r="C26" s="9" t="s">
        <v>640</v>
      </c>
      <c r="D26" s="15"/>
      <c r="E26" s="15"/>
      <c r="F26" s="15">
        <v>10000000</v>
      </c>
    </row>
    <row r="27" spans="1:6">
      <c r="B27" s="16"/>
      <c r="C27" s="9" t="s">
        <v>641</v>
      </c>
      <c r="D27" s="15"/>
      <c r="E27" s="15"/>
      <c r="F27" s="15">
        <v>7000000</v>
      </c>
    </row>
    <row r="28" spans="1:6" s="1" customFormat="1" hidden="1">
      <c r="A28" s="6"/>
      <c r="B28" s="5"/>
      <c r="C28" s="6"/>
      <c r="D28" s="14"/>
      <c r="E28" s="14"/>
      <c r="F28" s="14"/>
    </row>
    <row r="29" spans="1:6" s="1" customFormat="1" hidden="1">
      <c r="A29" s="6"/>
      <c r="B29" s="5"/>
      <c r="C29" s="6"/>
      <c r="D29" s="14"/>
      <c r="E29" s="14"/>
      <c r="F29" s="14"/>
    </row>
    <row r="30" spans="1:6" s="1" customFormat="1" hidden="1">
      <c r="A30" s="6"/>
      <c r="B30" s="5"/>
      <c r="C30" s="6"/>
      <c r="D30" s="14"/>
      <c r="E30" s="14"/>
      <c r="F30" s="14"/>
    </row>
    <row r="31" spans="1:6" s="1" customFormat="1" hidden="1">
      <c r="A31" s="6"/>
      <c r="B31" s="5"/>
      <c r="C31" s="6"/>
      <c r="D31" s="14"/>
      <c r="E31" s="14"/>
      <c r="F31" s="14"/>
    </row>
    <row r="32" spans="1:6" s="1" customFormat="1">
      <c r="A32" s="6"/>
      <c r="B32" s="5">
        <v>320103</v>
      </c>
      <c r="C32" s="6" t="s">
        <v>576</v>
      </c>
      <c r="D32" s="14">
        <f>SUM(D33:D37)</f>
        <v>0</v>
      </c>
      <c r="E32" s="14">
        <f t="shared" ref="E32:F32" si="3">SUM(E33:E37)</f>
        <v>0</v>
      </c>
      <c r="F32" s="14">
        <f t="shared" si="3"/>
        <v>0</v>
      </c>
    </row>
    <row r="33" spans="1:6" hidden="1">
      <c r="A33" s="68" t="s">
        <v>642</v>
      </c>
      <c r="B33" s="8">
        <v>32010301</v>
      </c>
      <c r="C33" s="9" t="s">
        <v>578</v>
      </c>
      <c r="D33" s="15"/>
      <c r="E33" s="15"/>
      <c r="F33" s="15"/>
    </row>
    <row r="34" spans="1:6" hidden="1">
      <c r="A34" s="9"/>
      <c r="B34" s="8"/>
      <c r="C34" s="9"/>
      <c r="D34" s="15"/>
      <c r="E34" s="15"/>
      <c r="F34" s="15"/>
    </row>
    <row r="35" spans="1:6" hidden="1">
      <c r="A35" s="9"/>
      <c r="B35" s="8"/>
      <c r="C35" s="9"/>
      <c r="D35" s="15"/>
      <c r="E35" s="15"/>
      <c r="F35" s="15"/>
    </row>
    <row r="36" spans="1:6" hidden="1">
      <c r="A36" s="9"/>
      <c r="B36" s="8"/>
      <c r="C36" s="9"/>
      <c r="D36" s="15"/>
      <c r="E36" s="15"/>
      <c r="F36" s="15"/>
    </row>
    <row r="37" spans="1:6" hidden="1">
      <c r="A37" s="9"/>
      <c r="B37" s="8"/>
      <c r="C37" s="9"/>
      <c r="D37" s="15"/>
      <c r="E37" s="15"/>
      <c r="F37" s="15"/>
    </row>
    <row r="38" spans="1:6" s="1" customFormat="1">
      <c r="A38" s="6"/>
      <c r="B38" s="5">
        <v>32010400</v>
      </c>
      <c r="C38" s="6" t="s">
        <v>579</v>
      </c>
      <c r="D38" s="14">
        <f>SUM(D39:D43)</f>
        <v>0</v>
      </c>
      <c r="E38" s="14">
        <f t="shared" ref="E38:F38" si="4">SUM(E39:E43)</f>
        <v>0</v>
      </c>
      <c r="F38" s="14">
        <f t="shared" si="4"/>
        <v>0</v>
      </c>
    </row>
    <row r="39" spans="1:6" hidden="1">
      <c r="A39" s="68" t="s">
        <v>643</v>
      </c>
      <c r="B39" s="8">
        <v>32010405</v>
      </c>
      <c r="C39" s="9" t="s">
        <v>644</v>
      </c>
      <c r="D39" s="15"/>
      <c r="E39" s="15"/>
      <c r="F39" s="15"/>
    </row>
    <row r="40" spans="1:6" hidden="1">
      <c r="A40" s="68" t="s">
        <v>645</v>
      </c>
      <c r="B40" s="8">
        <v>32010406</v>
      </c>
      <c r="C40" s="9" t="s">
        <v>646</v>
      </c>
      <c r="D40" s="15"/>
      <c r="E40" s="15"/>
      <c r="F40" s="15"/>
    </row>
    <row r="41" spans="1:6" hidden="1">
      <c r="A41" s="68" t="s">
        <v>647</v>
      </c>
      <c r="B41" s="8">
        <v>32010407</v>
      </c>
      <c r="C41" s="9" t="s">
        <v>585</v>
      </c>
      <c r="D41" s="15"/>
      <c r="E41" s="15"/>
      <c r="F41" s="15"/>
    </row>
    <row r="42" spans="1:6" hidden="1">
      <c r="A42" s="68" t="s">
        <v>648</v>
      </c>
      <c r="B42" s="8">
        <v>32010408</v>
      </c>
      <c r="C42" s="9" t="s">
        <v>587</v>
      </c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s="1" customFormat="1">
      <c r="A44" s="6"/>
      <c r="B44" s="5">
        <v>320105</v>
      </c>
      <c r="C44" s="6" t="s">
        <v>588</v>
      </c>
      <c r="D44" s="14">
        <f>SUM(D45:D52)</f>
        <v>0</v>
      </c>
      <c r="E44" s="14">
        <f t="shared" ref="E44:F44" si="5">SUM(E45:E52)</f>
        <v>0</v>
      </c>
      <c r="F44" s="14">
        <f t="shared" si="5"/>
        <v>0</v>
      </c>
    </row>
    <row r="45" spans="1:6" hidden="1">
      <c r="A45" s="68" t="s">
        <v>649</v>
      </c>
      <c r="B45" s="8">
        <v>32010501</v>
      </c>
      <c r="C45" s="9" t="s">
        <v>590</v>
      </c>
      <c r="D45" s="15"/>
      <c r="E45" s="15"/>
      <c r="F45" s="15"/>
    </row>
    <row r="46" spans="1:6" hidden="1">
      <c r="A46" s="9"/>
      <c r="B46" s="8"/>
      <c r="C46" s="9"/>
      <c r="D46" s="15"/>
      <c r="E46" s="15"/>
      <c r="F46" s="15"/>
    </row>
    <row r="47" spans="1:6" hidden="1">
      <c r="A47" s="9"/>
      <c r="B47" s="8"/>
      <c r="C47" s="9"/>
      <c r="D47" s="15"/>
      <c r="E47" s="15"/>
      <c r="F47" s="15"/>
    </row>
    <row r="48" spans="1:6" hidden="1">
      <c r="A48" s="9"/>
      <c r="B48" s="8"/>
      <c r="C48" s="9"/>
      <c r="D48" s="15"/>
      <c r="E48" s="15"/>
      <c r="F48" s="15"/>
    </row>
    <row r="49" spans="1:6" hidden="1">
      <c r="A49" s="9"/>
      <c r="B49" s="8"/>
      <c r="C49" s="9"/>
      <c r="D49" s="15"/>
      <c r="E49" s="15"/>
      <c r="F49" s="15"/>
    </row>
    <row r="50" spans="1:6" hidden="1">
      <c r="A50" s="16"/>
      <c r="B50" s="17"/>
      <c r="C50" s="16"/>
      <c r="D50" s="15"/>
      <c r="E50" s="15"/>
      <c r="F50" s="15"/>
    </row>
    <row r="51" spans="1:6" hidden="1">
      <c r="A51" s="16"/>
      <c r="B51" s="17"/>
      <c r="C51" s="16"/>
      <c r="D51" s="15"/>
      <c r="E51" s="15"/>
      <c r="F51" s="15"/>
    </row>
    <row r="52" spans="1:6" hidden="1">
      <c r="A52" s="16"/>
      <c r="B52" s="17"/>
      <c r="C52" s="16"/>
      <c r="D52" s="15"/>
      <c r="E52" s="15"/>
      <c r="F52" s="15"/>
    </row>
    <row r="53" spans="1:6" s="1" customFormat="1">
      <c r="A53" s="6"/>
      <c r="B53" s="5">
        <v>320106</v>
      </c>
      <c r="C53" s="6" t="s">
        <v>591</v>
      </c>
      <c r="D53" s="14">
        <f>SUM(D54:D59)</f>
        <v>0</v>
      </c>
      <c r="E53" s="14">
        <f t="shared" ref="E53:F53" si="6">SUM(E54:E59)</f>
        <v>0</v>
      </c>
      <c r="F53" s="14">
        <f t="shared" si="6"/>
        <v>0</v>
      </c>
    </row>
    <row r="54" spans="1:6" hidden="1">
      <c r="A54" s="68" t="s">
        <v>650</v>
      </c>
      <c r="B54" s="8">
        <v>32010601</v>
      </c>
      <c r="C54" s="9" t="s">
        <v>651</v>
      </c>
      <c r="D54" s="15"/>
      <c r="E54" s="15"/>
      <c r="F54" s="15"/>
    </row>
    <row r="55" spans="1:6" hidden="1">
      <c r="A55" s="68" t="s">
        <v>652</v>
      </c>
      <c r="B55" s="8">
        <v>32010602</v>
      </c>
      <c r="C55" s="9" t="s">
        <v>653</v>
      </c>
      <c r="D55" s="15"/>
      <c r="E55" s="15"/>
      <c r="F55" s="15"/>
    </row>
    <row r="56" spans="1:6" hidden="1">
      <c r="A56" s="9"/>
      <c r="B56" s="8"/>
      <c r="C56" s="9"/>
      <c r="D56" s="15"/>
      <c r="E56" s="15"/>
      <c r="F56" s="15"/>
    </row>
    <row r="57" spans="1:6" hidden="1">
      <c r="A57" s="9"/>
      <c r="B57" s="8"/>
      <c r="C57" s="9"/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9"/>
      <c r="B59" s="8"/>
      <c r="C59" s="9"/>
      <c r="D59" s="15"/>
      <c r="E59" s="15"/>
      <c r="F59" s="15"/>
    </row>
    <row r="60" spans="1:6" s="1" customFormat="1">
      <c r="A60" s="6"/>
      <c r="B60" s="5">
        <v>320109</v>
      </c>
      <c r="C60" s="6" t="s">
        <v>596</v>
      </c>
      <c r="D60" s="14">
        <f>SUM(D61:D71)</f>
        <v>0</v>
      </c>
      <c r="E60" s="14">
        <f t="shared" ref="E60:F60" si="7">SUM(E61:E71)</f>
        <v>0</v>
      </c>
      <c r="F60" s="14">
        <f t="shared" si="7"/>
        <v>0</v>
      </c>
    </row>
    <row r="61" spans="1:6" hidden="1">
      <c r="A61" s="68" t="s">
        <v>654</v>
      </c>
      <c r="B61" s="8">
        <v>32010903</v>
      </c>
      <c r="C61" s="9" t="s">
        <v>598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68" t="s">
        <v>655</v>
      </c>
      <c r="B63" s="8">
        <v>32010904</v>
      </c>
      <c r="C63" s="9" t="s">
        <v>600</v>
      </c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8" t="s">
        <v>656</v>
      </c>
      <c r="B65" s="8">
        <v>32010935</v>
      </c>
      <c r="C65" s="9" t="s">
        <v>602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hidden="1">
      <c r="A68" s="9"/>
      <c r="B68" s="8"/>
      <c r="C68" s="9"/>
      <c r="D68" s="15"/>
      <c r="E68" s="15"/>
      <c r="F68" s="15"/>
    </row>
    <row r="69" spans="1:6" hidden="1">
      <c r="A69" s="68" t="s">
        <v>657</v>
      </c>
      <c r="B69" s="8">
        <v>32010936</v>
      </c>
      <c r="C69" s="9" t="s">
        <v>604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9"/>
      <c r="B71" s="8"/>
      <c r="C71" s="9"/>
      <c r="D71" s="15"/>
      <c r="E71" s="15"/>
      <c r="F71" s="15"/>
    </row>
    <row r="72" spans="1:6" s="1" customFormat="1">
      <c r="A72" s="6"/>
      <c r="B72" s="5">
        <v>320201</v>
      </c>
      <c r="C72" s="6" t="s">
        <v>605</v>
      </c>
      <c r="D72" s="14">
        <f>SUM(D73:D78)</f>
        <v>0</v>
      </c>
      <c r="E72" s="14">
        <f t="shared" ref="E72:F72" si="8">SUM(E73:E78)</f>
        <v>0</v>
      </c>
      <c r="F72" s="14">
        <f t="shared" si="8"/>
        <v>0</v>
      </c>
    </row>
    <row r="73" spans="1:6" hidden="1">
      <c r="A73" s="68" t="s">
        <v>658</v>
      </c>
      <c r="B73" s="8">
        <v>32020101</v>
      </c>
      <c r="C73" s="9" t="s">
        <v>607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hidden="1">
      <c r="A75" s="68" t="s">
        <v>659</v>
      </c>
      <c r="B75" s="8">
        <v>32020102</v>
      </c>
      <c r="C75" s="9" t="s">
        <v>660</v>
      </c>
      <c r="D75" s="15"/>
      <c r="E75" s="15"/>
      <c r="F75" s="15"/>
    </row>
    <row r="76" spans="1:6" hidden="1">
      <c r="A76" s="9"/>
      <c r="B76" s="8"/>
      <c r="C76" s="9"/>
      <c r="D76" s="15"/>
      <c r="E76" s="15"/>
      <c r="F76" s="15"/>
    </row>
    <row r="77" spans="1:6" hidden="1">
      <c r="A77" s="68" t="s">
        <v>661</v>
      </c>
      <c r="B77" s="8">
        <v>32020104</v>
      </c>
      <c r="C77" s="9" t="s">
        <v>612</v>
      </c>
      <c r="D77" s="15"/>
      <c r="E77" s="15"/>
      <c r="F77" s="15"/>
    </row>
    <row r="78" spans="1:6" hidden="1">
      <c r="A78" s="9"/>
      <c r="B78" s="8"/>
      <c r="C78" s="9"/>
      <c r="D78" s="15"/>
      <c r="E78" s="15"/>
      <c r="F78" s="15"/>
    </row>
    <row r="79" spans="1:6" s="1" customFormat="1">
      <c r="A79" s="6"/>
      <c r="B79" s="5">
        <v>320301</v>
      </c>
      <c r="C79" s="6" t="s">
        <v>613</v>
      </c>
      <c r="D79" s="14">
        <f>SUM(D80:D84)</f>
        <v>0</v>
      </c>
      <c r="E79" s="14">
        <f t="shared" ref="E79:F79" si="9">SUM(E80:E84)</f>
        <v>0</v>
      </c>
      <c r="F79" s="14">
        <f t="shared" si="9"/>
        <v>0</v>
      </c>
    </row>
    <row r="80" spans="1:6" hidden="1">
      <c r="A80" s="68" t="s">
        <v>662</v>
      </c>
      <c r="B80" s="8">
        <v>32030101</v>
      </c>
      <c r="C80" s="9" t="s">
        <v>615</v>
      </c>
      <c r="D80" s="15"/>
      <c r="E80" s="15"/>
      <c r="F80" s="15"/>
    </row>
    <row r="81" spans="1:6" hidden="1">
      <c r="A81" s="68" t="s">
        <v>663</v>
      </c>
      <c r="B81" s="8">
        <v>32030109</v>
      </c>
      <c r="C81" s="9" t="s">
        <v>617</v>
      </c>
      <c r="D81" s="15"/>
      <c r="E81" s="15"/>
      <c r="F81" s="15"/>
    </row>
    <row r="82" spans="1:6" hidden="1">
      <c r="A82" s="68" t="s">
        <v>664</v>
      </c>
      <c r="B82" s="8">
        <v>32030110</v>
      </c>
      <c r="C82" s="9" t="s">
        <v>619</v>
      </c>
      <c r="D82" s="15"/>
      <c r="E82" s="15"/>
      <c r="F82" s="15"/>
    </row>
    <row r="83" spans="1:6" hidden="1">
      <c r="A83" s="16"/>
      <c r="B83" s="17"/>
      <c r="C83" s="16"/>
      <c r="D83" s="15"/>
      <c r="E83" s="15"/>
      <c r="F83" s="15"/>
    </row>
    <row r="84" spans="1:6" hidden="1">
      <c r="A84" s="16"/>
      <c r="B84" s="17"/>
      <c r="C84" s="16"/>
      <c r="D84" s="15"/>
      <c r="E84" s="15"/>
      <c r="F84" s="15"/>
    </row>
    <row r="85" spans="1:6" s="1" customFormat="1">
      <c r="A85" s="6"/>
      <c r="B85" s="5">
        <v>32011000</v>
      </c>
      <c r="C85" s="6" t="s">
        <v>620</v>
      </c>
      <c r="D85" s="14">
        <f>SUM(D86:D87)</f>
        <v>0</v>
      </c>
      <c r="E85" s="14">
        <f>SUM(E86:E87)</f>
        <v>0</v>
      </c>
      <c r="F85" s="14">
        <f>SUM(F86:F87)</f>
        <v>0</v>
      </c>
    </row>
    <row r="86" spans="1:6" hidden="1">
      <c r="A86" s="68" t="s">
        <v>665</v>
      </c>
      <c r="B86" s="16"/>
      <c r="C86" s="16"/>
      <c r="D86" s="15"/>
      <c r="E86" s="15"/>
      <c r="F86" s="15"/>
    </row>
    <row r="87" spans="1:6" hidden="1">
      <c r="A87" s="16"/>
      <c r="B87" s="16"/>
      <c r="C87" s="16"/>
      <c r="D87" s="15"/>
      <c r="E87" s="15"/>
      <c r="F87" s="15"/>
    </row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GC81RiDjvNPhvIVRcs7fOd+1oG324lxln3lCKnD+VWQZjhpeVt0VUTyxlrOFs1HHtUIg6qeXPdEPzyognvY8Cw==" saltValue="xCzA4oeaJvBoyO6wZvDr+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33" bottom="0.46" header="0.31496062992125984" footer="0.31496062992125984"/>
  <pageSetup paperSize="9" scale="75" orientation="landscape" r:id="rId1"/>
  <headerFooter>
    <oddFooter>&amp;CPage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topLeftCell="B4" zoomScale="90" zoomScaleNormal="140" workbookViewId="0">
      <selection activeCell="D30" sqref="D30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666</v>
      </c>
      <c r="B3" s="73"/>
      <c r="C3" s="73"/>
      <c r="D3" s="73"/>
      <c r="E3" s="73"/>
    </row>
    <row r="4" spans="1:5">
      <c r="A4" s="72" t="s">
        <v>667</v>
      </c>
      <c r="B4" s="72"/>
      <c r="C4" s="72"/>
      <c r="D4" s="72"/>
      <c r="E4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26">
        <f>C8+C13+C20</f>
        <v>602609047.67000008</v>
      </c>
      <c r="D7" s="26">
        <f t="shared" ref="D7:E7" si="0">D8+D13+D20</f>
        <v>594567511.36000001</v>
      </c>
      <c r="E7" s="26">
        <f t="shared" si="0"/>
        <v>645073810.63999999</v>
      </c>
    </row>
    <row r="8" spans="1:5" s="1" customFormat="1">
      <c r="A8" s="12">
        <v>2101</v>
      </c>
      <c r="B8" s="12" t="s">
        <v>437</v>
      </c>
      <c r="C8" s="26">
        <f>C9</f>
        <v>53414346.840000004</v>
      </c>
      <c r="D8" s="26">
        <f t="shared" ref="D8:E8" si="1">D9</f>
        <v>51277772.960000001</v>
      </c>
      <c r="E8" s="26">
        <f t="shared" si="1"/>
        <v>57408799</v>
      </c>
    </row>
    <row r="9" spans="1:5" s="1" customFormat="1">
      <c r="A9" s="12">
        <v>210101</v>
      </c>
      <c r="B9" s="12" t="s">
        <v>438</v>
      </c>
      <c r="C9" s="26">
        <f>SUM(C10:C12)</f>
        <v>53414346.840000004</v>
      </c>
      <c r="D9" s="26">
        <f t="shared" ref="D9:E9" si="2">SUM(D10:D12)</f>
        <v>51277772.960000001</v>
      </c>
      <c r="E9" s="26">
        <f t="shared" si="2"/>
        <v>57408799</v>
      </c>
    </row>
    <row r="10" spans="1:5">
      <c r="A10" s="13">
        <v>21010101</v>
      </c>
      <c r="B10" s="11" t="s">
        <v>437</v>
      </c>
      <c r="C10" s="10">
        <v>53414346.840000004</v>
      </c>
      <c r="D10" s="10">
        <v>51277772.960000001</v>
      </c>
      <c r="E10" s="10">
        <v>57408799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26">
        <f>C14+C18</f>
        <v>0</v>
      </c>
      <c r="D13" s="26">
        <f t="shared" ref="D13:E13" si="3">D14+D18</f>
        <v>0</v>
      </c>
      <c r="E13" s="26">
        <f t="shared" si="3"/>
        <v>0</v>
      </c>
    </row>
    <row r="14" spans="1:5" s="1" customFormat="1">
      <c r="A14" s="12">
        <v>210201</v>
      </c>
      <c r="B14" s="12" t="s">
        <v>442</v>
      </c>
      <c r="C14" s="26">
        <f>SUM(C15:C17)</f>
        <v>0</v>
      </c>
      <c r="D14" s="26">
        <f t="shared" ref="D14:E14" si="4">SUM(D15:D17)</f>
        <v>0</v>
      </c>
      <c r="E14" s="26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26">
        <f>SUM(C19)</f>
        <v>0</v>
      </c>
      <c r="D18" s="26">
        <f t="shared" ref="D18:E18" si="5">SUM(D19)</f>
        <v>0</v>
      </c>
      <c r="E18" s="26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26">
        <f>C21+C22+C27</f>
        <v>549194700.83000004</v>
      </c>
      <c r="D20" s="26">
        <f t="shared" ref="D20:E20" si="6">D21+D22+D27</f>
        <v>543289738.39999998</v>
      </c>
      <c r="E20" s="26">
        <f t="shared" si="6"/>
        <v>587665011.63999999</v>
      </c>
    </row>
    <row r="21" spans="1:5">
      <c r="A21" s="13">
        <v>21030101</v>
      </c>
      <c r="B21" s="11" t="s">
        <v>449</v>
      </c>
      <c r="C21" s="10">
        <v>200000000</v>
      </c>
      <c r="D21" s="10">
        <v>200000000</v>
      </c>
      <c r="E21" s="10">
        <v>200000000</v>
      </c>
    </row>
    <row r="22" spans="1:5" s="1" customFormat="1">
      <c r="A22" s="27">
        <v>21030102</v>
      </c>
      <c r="B22" s="28" t="s">
        <v>450</v>
      </c>
      <c r="C22" s="29">
        <f>SUM(C23:C26)</f>
        <v>332341285.36000001</v>
      </c>
      <c r="D22" s="29">
        <f t="shared" ref="D22:E22" si="7">SUM(D23:D26)</f>
        <v>326708100.57999998</v>
      </c>
      <c r="E22" s="29">
        <f t="shared" si="7"/>
        <v>369268094.85000002</v>
      </c>
    </row>
    <row r="23" spans="1:5">
      <c r="A23" s="13">
        <v>21030102</v>
      </c>
      <c r="B23" s="11" t="s">
        <v>668</v>
      </c>
      <c r="C23" s="10">
        <v>129613101.29000001</v>
      </c>
      <c r="D23" s="10">
        <v>127020839.27</v>
      </c>
      <c r="E23" s="10">
        <v>144014556.99000001</v>
      </c>
    </row>
    <row r="24" spans="1:5">
      <c r="A24" s="13">
        <v>21030102</v>
      </c>
      <c r="B24" s="11" t="s">
        <v>669</v>
      </c>
      <c r="C24" s="10">
        <v>202728184.06999999</v>
      </c>
      <c r="D24" s="10">
        <v>199687261.31</v>
      </c>
      <c r="E24" s="10">
        <v>225253537.86000001</v>
      </c>
    </row>
    <row r="25" spans="1:5" hidden="1">
      <c r="A25" s="13">
        <v>21030102</v>
      </c>
      <c r="B25" s="11" t="s">
        <v>670</v>
      </c>
      <c r="C25" s="10"/>
      <c r="D25" s="10"/>
      <c r="E25" s="10"/>
    </row>
    <row r="26" spans="1:5" hidden="1">
      <c r="A26" s="13">
        <v>21030102</v>
      </c>
      <c r="B26" s="11" t="s">
        <v>671</v>
      </c>
      <c r="C26" s="10"/>
      <c r="D26" s="10"/>
      <c r="E26" s="10"/>
    </row>
    <row r="27" spans="1:5" s="1" customFormat="1">
      <c r="A27" s="30">
        <v>21030104</v>
      </c>
      <c r="B27" s="31" t="s">
        <v>451</v>
      </c>
      <c r="C27" s="26">
        <f t="shared" ref="C27:E27" si="8">SUM(C28:C30)</f>
        <v>16853415.469999999</v>
      </c>
      <c r="D27" s="26">
        <f t="shared" si="8"/>
        <v>16581637.82</v>
      </c>
      <c r="E27" s="26">
        <f t="shared" si="8"/>
        <v>18396916.789999999</v>
      </c>
    </row>
    <row r="28" spans="1:5">
      <c r="A28" s="13">
        <v>21030104</v>
      </c>
      <c r="B28" s="11" t="s">
        <v>672</v>
      </c>
      <c r="C28" s="10">
        <v>6529065.7699999996</v>
      </c>
      <c r="D28" s="10">
        <v>6463775.1100000003</v>
      </c>
      <c r="E28" s="10">
        <v>7174797.5499999998</v>
      </c>
    </row>
    <row r="29" spans="1:5">
      <c r="A29" s="13">
        <v>21030104</v>
      </c>
      <c r="B29" s="11" t="s">
        <v>673</v>
      </c>
      <c r="C29" s="10">
        <v>10324349.699999999</v>
      </c>
      <c r="D29" s="10">
        <v>10117862.710000001</v>
      </c>
      <c r="E29" s="10">
        <v>11222119.24</v>
      </c>
    </row>
    <row r="30" spans="1:5" hidden="1">
      <c r="A30" s="13"/>
      <c r="B30" s="11"/>
      <c r="C30" s="10"/>
      <c r="D30" s="10"/>
      <c r="E30" s="10"/>
    </row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ZbF1QTfUjx0OkxlRaFAXLTWO5Rz6u9XR5vM1rTcVWkf78lJqWmEYMGZD/x/0BiaJMmX/Pwpz8s8v0CSlYqQk+Q==" saltValue="P1BEEttcA/blVfCyjrUhc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94" zoomScale="90" zoomScaleNormal="110" workbookViewId="0">
      <selection activeCell="A11" sqref="A1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>
        <f>---C12494</f>
        <v>0</v>
      </c>
      <c r="B3" s="71"/>
      <c r="C3" s="71"/>
      <c r="D3" s="71"/>
      <c r="E3" s="71"/>
    </row>
    <row r="4" spans="1:5" ht="28.9" customHeight="1">
      <c r="A4" s="73" t="s">
        <v>674</v>
      </c>
      <c r="B4" s="73"/>
      <c r="C4" s="73"/>
      <c r="D4" s="73"/>
      <c r="E4" s="73"/>
    </row>
    <row r="5" spans="1:5">
      <c r="A5" s="72" t="s">
        <v>667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C8+C85+C89+C94</f>
        <v>400840533.71999997</v>
      </c>
      <c r="D7" s="7">
        <f>D8+D85+D89+D94</f>
        <v>258946757.92999998</v>
      </c>
      <c r="E7" s="7">
        <f>E8+E85+E89+E94</f>
        <v>526852582.07999998</v>
      </c>
    </row>
    <row r="8" spans="1:5" s="1" customFormat="1">
      <c r="A8" s="5">
        <v>2202</v>
      </c>
      <c r="B8" s="6" t="s">
        <v>455</v>
      </c>
      <c r="C8" s="7">
        <f>C9+C14+C22+C36+C45+C48+C54+C63+C67+C70</f>
        <v>60200000</v>
      </c>
      <c r="D8" s="7">
        <f t="shared" ref="D8:E8" si="0">D9+D14+D22+D36+D45+D48+D54+D63+D67+D70</f>
        <v>30895000</v>
      </c>
      <c r="E8" s="7">
        <f t="shared" si="0"/>
        <v>252800000</v>
      </c>
    </row>
    <row r="9" spans="1:5" s="1" customFormat="1">
      <c r="A9" s="5">
        <v>220201</v>
      </c>
      <c r="B9" s="6" t="s">
        <v>456</v>
      </c>
      <c r="C9" s="7">
        <f>SUM(C10:C13)</f>
        <v>5000000</v>
      </c>
      <c r="D9" s="7">
        <f t="shared" ref="D9:E9" si="1">SUM(D10:D13)</f>
        <v>5000000</v>
      </c>
      <c r="E9" s="7">
        <f t="shared" si="1"/>
        <v>7000000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5000000</v>
      </c>
      <c r="D11" s="10">
        <v>5000000</v>
      </c>
      <c r="E11" s="10">
        <v>7000000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300000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>
      <c r="A17" s="8">
        <v>22020203</v>
      </c>
      <c r="B17" s="9" t="s">
        <v>464</v>
      </c>
      <c r="C17" s="10"/>
      <c r="D17" s="10"/>
      <c r="E17" s="10">
        <v>300000</v>
      </c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675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10000000</v>
      </c>
      <c r="D22" s="7">
        <f t="shared" ref="D22:E22" si="2">SUM(D23:D35)</f>
        <v>9350000</v>
      </c>
      <c r="E22" s="7">
        <f t="shared" si="2"/>
        <v>15000000</v>
      </c>
    </row>
    <row r="23" spans="1:5">
      <c r="A23" s="8">
        <v>22020301</v>
      </c>
      <c r="B23" s="9" t="s">
        <v>470</v>
      </c>
      <c r="C23" s="10">
        <v>5000000</v>
      </c>
      <c r="D23" s="10">
        <v>5000000</v>
      </c>
      <c r="E23" s="10">
        <v>5000000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>
      <c r="A28" s="8">
        <v>22020306</v>
      </c>
      <c r="B28" s="9" t="s">
        <v>475</v>
      </c>
      <c r="C28" s="10"/>
      <c r="D28" s="10"/>
      <c r="E28" s="10">
        <v>5000000</v>
      </c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>
      <c r="A34" s="8">
        <v>22020312</v>
      </c>
      <c r="B34" s="9" t="s">
        <v>481</v>
      </c>
      <c r="C34" s="10">
        <v>5000000</v>
      </c>
      <c r="D34" s="10">
        <v>4350000</v>
      </c>
      <c r="E34" s="10">
        <v>5000000</v>
      </c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3000000</v>
      </c>
      <c r="D36" s="7">
        <f t="shared" ref="D36:E36" si="3">SUM(D37:D44)</f>
        <v>1200000</v>
      </c>
      <c r="E36" s="7">
        <f t="shared" si="3"/>
        <v>2500000</v>
      </c>
    </row>
    <row r="37" spans="1:5">
      <c r="A37" s="8">
        <v>22020401</v>
      </c>
      <c r="B37" s="9" t="s">
        <v>484</v>
      </c>
      <c r="C37" s="10">
        <v>3000000</v>
      </c>
      <c r="D37" s="10">
        <v>1200000</v>
      </c>
      <c r="E37" s="10">
        <v>2000000</v>
      </c>
    </row>
    <row r="38" spans="1:5">
      <c r="A38" s="8">
        <v>22020402</v>
      </c>
      <c r="B38" s="9" t="s">
        <v>485</v>
      </c>
      <c r="C38" s="10"/>
      <c r="D38" s="10"/>
      <c r="E38" s="10">
        <v>500000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13200000</v>
      </c>
      <c r="D45" s="7">
        <f t="shared" ref="D45:E45" si="4">SUM(D46:D47)</f>
        <v>350000</v>
      </c>
      <c r="E45" s="7">
        <f t="shared" si="4"/>
        <v>500000</v>
      </c>
    </row>
    <row r="46" spans="1:5">
      <c r="A46" s="8">
        <v>22020501</v>
      </c>
      <c r="B46" s="9" t="s">
        <v>493</v>
      </c>
      <c r="C46" s="10">
        <v>13200000</v>
      </c>
      <c r="D46" s="10">
        <v>350000</v>
      </c>
      <c r="E46" s="10">
        <v>500000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5">SUM(D49:D53)</f>
        <v>0</v>
      </c>
      <c r="E48" s="7">
        <f t="shared" si="5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3000000</v>
      </c>
      <c r="D54" s="7">
        <f t="shared" ref="D54:E54" si="6">SUM(D55:D62)</f>
        <v>2300000</v>
      </c>
      <c r="E54" s="7">
        <f t="shared" si="6"/>
        <v>3500000</v>
      </c>
    </row>
    <row r="55" spans="1:5">
      <c r="A55" s="8">
        <v>22020701</v>
      </c>
      <c r="B55" s="9" t="s">
        <v>502</v>
      </c>
      <c r="C55" s="10"/>
      <c r="D55" s="10"/>
      <c r="E55" s="10">
        <v>500000</v>
      </c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>
      <c r="A60" s="8">
        <v>22020709</v>
      </c>
      <c r="B60" s="9" t="s">
        <v>507</v>
      </c>
      <c r="C60" s="10">
        <v>3000000</v>
      </c>
      <c r="D60" s="10">
        <v>2300000</v>
      </c>
      <c r="E60" s="10">
        <v>3000000</v>
      </c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7">SUM(D64:D66)</f>
        <v>0</v>
      </c>
      <c r="E63" s="7">
        <f t="shared" si="7"/>
        <v>1000000</v>
      </c>
    </row>
    <row r="64" spans="1:5">
      <c r="A64" s="8">
        <v>22020801</v>
      </c>
      <c r="B64" s="9" t="s">
        <v>511</v>
      </c>
      <c r="C64" s="10"/>
      <c r="D64" s="10"/>
      <c r="E64" s="10">
        <v>1000000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8">SUM(D68:D69)</f>
        <v>0</v>
      </c>
      <c r="E67" s="7">
        <f t="shared" si="8"/>
        <v>500000</v>
      </c>
    </row>
    <row r="68" spans="1:5">
      <c r="A68" s="8">
        <v>22020901</v>
      </c>
      <c r="B68" s="9" t="s">
        <v>515</v>
      </c>
      <c r="C68" s="10"/>
      <c r="D68" s="10"/>
      <c r="E68" s="10">
        <v>500000</v>
      </c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SUM(C71:C84)</f>
        <v>26000000</v>
      </c>
      <c r="D70" s="7">
        <f>SUM(D71:D84)</f>
        <v>12695000</v>
      </c>
      <c r="E70" s="7">
        <f>SUM(E71:E84)</f>
        <v>222500000</v>
      </c>
    </row>
    <row r="71" spans="1:5">
      <c r="A71" s="8">
        <v>22021001</v>
      </c>
      <c r="B71" s="9" t="s">
        <v>518</v>
      </c>
      <c r="C71" s="10">
        <v>5000000</v>
      </c>
      <c r="D71" s="10">
        <v>4118000</v>
      </c>
      <c r="E71" s="10">
        <v>7000000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15000000</v>
      </c>
      <c r="D76" s="10">
        <v>3377000</v>
      </c>
      <c r="E76" s="10">
        <v>7500000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>
      <c r="A80" s="8">
        <v>22021014</v>
      </c>
      <c r="B80" s="9" t="s">
        <v>527</v>
      </c>
      <c r="C80" s="10">
        <v>6000000</v>
      </c>
      <c r="D80" s="10">
        <v>5200000</v>
      </c>
      <c r="E80" s="10">
        <v>8000000</v>
      </c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>
      <c r="A83" s="8">
        <v>22021051</v>
      </c>
      <c r="B83" s="9" t="s">
        <v>675</v>
      </c>
      <c r="C83" s="9"/>
      <c r="D83" s="10"/>
      <c r="E83" s="10">
        <v>200000000</v>
      </c>
    </row>
    <row r="84" spans="1:5" hidden="1">
      <c r="A84" s="8">
        <v>22021052</v>
      </c>
      <c r="B84" s="9" t="s">
        <v>530</v>
      </c>
      <c r="C84" s="9"/>
      <c r="D84" s="10"/>
      <c r="E84" s="10"/>
    </row>
    <row r="85" spans="1:5" s="1" customFormat="1" ht="39" customHeight="1">
      <c r="A85" s="5">
        <v>2204</v>
      </c>
      <c r="B85" s="6" t="s">
        <v>531</v>
      </c>
      <c r="C85" s="7">
        <f>C86</f>
        <v>340640533.71999997</v>
      </c>
      <c r="D85" s="7">
        <f t="shared" ref="D85:E85" si="9">D86</f>
        <v>228051757.92999998</v>
      </c>
      <c r="E85" s="7">
        <f t="shared" si="9"/>
        <v>274052582.07999998</v>
      </c>
    </row>
    <row r="86" spans="1:5" s="1" customFormat="1">
      <c r="A86" s="5">
        <v>220401</v>
      </c>
      <c r="B86" s="6" t="s">
        <v>532</v>
      </c>
      <c r="C86" s="7">
        <f>C87+C89</f>
        <v>340640533.71999997</v>
      </c>
      <c r="D86" s="7">
        <f>D87+D89</f>
        <v>228051757.92999998</v>
      </c>
      <c r="E86" s="7">
        <f>E87+E89</f>
        <v>274052582.07999998</v>
      </c>
    </row>
    <row r="87" spans="1:5" s="24" customFormat="1" ht="28" customHeight="1">
      <c r="A87" s="22">
        <v>22040105</v>
      </c>
      <c r="B87" s="21" t="s">
        <v>533</v>
      </c>
      <c r="C87" s="25">
        <f>SUM(C108:C128)</f>
        <v>340640533.71999997</v>
      </c>
      <c r="D87" s="25">
        <f>SUM(D108:D128)</f>
        <v>228051757.92999998</v>
      </c>
      <c r="E87" s="25">
        <f>SUM(E108:E128)</f>
        <v>274052582.07999998</v>
      </c>
    </row>
    <row r="88" spans="1:5" s="1" customFormat="1" hidden="1">
      <c r="A88" s="5"/>
      <c r="B88" s="6"/>
      <c r="C88" s="7"/>
      <c r="D88" s="7"/>
      <c r="E88" s="7"/>
    </row>
    <row r="89" spans="1:5" s="1" customFormat="1">
      <c r="A89" s="5">
        <v>2205</v>
      </c>
      <c r="B89" s="6" t="s">
        <v>535</v>
      </c>
      <c r="C89" s="7">
        <f>C90</f>
        <v>0</v>
      </c>
      <c r="D89" s="7">
        <f t="shared" ref="D89:E89" si="10">D90</f>
        <v>0</v>
      </c>
      <c r="E89" s="7">
        <f t="shared" si="10"/>
        <v>0</v>
      </c>
    </row>
    <row r="90" spans="1:5" s="1" customFormat="1">
      <c r="A90" s="5">
        <v>220501</v>
      </c>
      <c r="B90" s="6" t="s">
        <v>536</v>
      </c>
      <c r="C90" s="7">
        <f>SUM(C91:C93)</f>
        <v>0</v>
      </c>
      <c r="D90" s="7">
        <f t="shared" ref="D90:E90" si="11">SUM(D91:D93)</f>
        <v>0</v>
      </c>
      <c r="E90" s="7">
        <f t="shared" si="11"/>
        <v>0</v>
      </c>
    </row>
    <row r="91" spans="1:5" hidden="1">
      <c r="A91" s="8">
        <v>22050105</v>
      </c>
      <c r="B91" s="9" t="s">
        <v>537</v>
      </c>
      <c r="C91" s="10"/>
      <c r="D91" s="10"/>
      <c r="E91" s="10"/>
    </row>
    <row r="92" spans="1:5" hidden="1">
      <c r="A92" s="8">
        <v>22050108</v>
      </c>
      <c r="B92" s="9" t="s">
        <v>538</v>
      </c>
      <c r="C92" s="10"/>
      <c r="D92" s="10"/>
      <c r="E92" s="10"/>
    </row>
    <row r="93" spans="1:5" hidden="1">
      <c r="A93" s="8">
        <v>22050110</v>
      </c>
      <c r="B93" s="9" t="s">
        <v>539</v>
      </c>
      <c r="C93" s="10"/>
      <c r="D93" s="10"/>
      <c r="E93" s="10"/>
    </row>
    <row r="94" spans="1:5" s="1" customFormat="1">
      <c r="A94" s="5">
        <v>2206</v>
      </c>
      <c r="B94" s="6" t="s">
        <v>540</v>
      </c>
      <c r="C94" s="7">
        <f>C95+C97</f>
        <v>0</v>
      </c>
      <c r="D94" s="7">
        <f t="shared" ref="D94:E94" si="12">D95+D97</f>
        <v>0</v>
      </c>
      <c r="E94" s="7">
        <f t="shared" si="12"/>
        <v>0</v>
      </c>
    </row>
    <row r="95" spans="1:5" s="1" customFormat="1">
      <c r="A95" s="5">
        <v>220603</v>
      </c>
      <c r="B95" s="6" t="s">
        <v>541</v>
      </c>
      <c r="C95" s="7">
        <f>C96</f>
        <v>0</v>
      </c>
      <c r="D95" s="7">
        <f t="shared" ref="D95:E95" si="13">D96</f>
        <v>0</v>
      </c>
      <c r="E95" s="7">
        <f t="shared" si="13"/>
        <v>0</v>
      </c>
    </row>
    <row r="96" spans="1:5" hidden="1">
      <c r="A96" s="8">
        <v>22060301</v>
      </c>
      <c r="B96" s="9" t="s">
        <v>542</v>
      </c>
      <c r="C96" s="10"/>
      <c r="D96" s="10"/>
      <c r="E96" s="10"/>
    </row>
    <row r="97" spans="1:5" s="1" customFormat="1">
      <c r="A97" s="5">
        <v>220604</v>
      </c>
      <c r="B97" s="6" t="s">
        <v>543</v>
      </c>
      <c r="C97" s="7">
        <f>SUM(C98:C99)</f>
        <v>0</v>
      </c>
      <c r="D97" s="7">
        <f t="shared" ref="D97:E97" si="14">SUM(D98:D99)</f>
        <v>0</v>
      </c>
      <c r="E97" s="7">
        <f t="shared" si="14"/>
        <v>0</v>
      </c>
    </row>
    <row r="98" spans="1:5" hidden="1">
      <c r="A98" s="8">
        <v>22060401</v>
      </c>
      <c r="B98" s="9" t="s">
        <v>544</v>
      </c>
      <c r="C98" s="10"/>
      <c r="D98" s="10"/>
      <c r="E98" s="10"/>
    </row>
    <row r="99" spans="1:5" hidden="1">
      <c r="A99" s="11"/>
      <c r="B99" s="11"/>
      <c r="C99" s="10"/>
      <c r="D99" s="10"/>
      <c r="E99" s="10"/>
    </row>
    <row r="100" spans="1:5" hidden="1"/>
    <row r="101" spans="1:5" hidden="1"/>
    <row r="102" spans="1:5" hidden="1"/>
    <row r="103" spans="1:5" hidden="1"/>
    <row r="104" spans="1:5" hidden="1">
      <c r="A104" s="71" t="s">
        <v>676</v>
      </c>
      <c r="B104" s="71"/>
      <c r="C104" s="71"/>
      <c r="D104" s="71"/>
      <c r="E104" s="71"/>
    </row>
    <row r="105" spans="1:5" hidden="1">
      <c r="A105" s="73" t="s">
        <v>677</v>
      </c>
      <c r="B105" s="73"/>
      <c r="C105" s="73"/>
      <c r="D105" s="73"/>
      <c r="E105" s="73"/>
    </row>
    <row r="106" spans="1:5" hidden="1">
      <c r="A106" s="72" t="s">
        <v>667</v>
      </c>
      <c r="B106" s="72"/>
      <c r="C106" s="72"/>
      <c r="D106" s="72"/>
      <c r="E106" s="72"/>
    </row>
    <row r="107" spans="1:5" ht="45">
      <c r="A107" s="3" t="s">
        <v>678</v>
      </c>
      <c r="B107" s="3" t="s">
        <v>32</v>
      </c>
      <c r="C107" s="4" t="s">
        <v>3</v>
      </c>
      <c r="D107" s="4" t="s">
        <v>4</v>
      </c>
      <c r="E107" s="4" t="s">
        <v>5</v>
      </c>
    </row>
    <row r="108" spans="1:5">
      <c r="A108" s="69" t="s">
        <v>679</v>
      </c>
      <c r="B108" s="9" t="s">
        <v>680</v>
      </c>
      <c r="C108" s="10">
        <v>124345955</v>
      </c>
      <c r="D108" s="10">
        <v>20046997.079999998</v>
      </c>
      <c r="E108" s="10">
        <v>20046997.079999998</v>
      </c>
    </row>
    <row r="109" spans="1:5">
      <c r="A109" s="69" t="s">
        <v>681</v>
      </c>
      <c r="B109" s="9" t="s">
        <v>682</v>
      </c>
      <c r="C109" s="10">
        <v>10925690.52</v>
      </c>
      <c r="D109" s="10">
        <v>10925690.52</v>
      </c>
      <c r="E109" s="10">
        <v>10925690.52</v>
      </c>
    </row>
    <row r="110" spans="1:5">
      <c r="A110" s="69" t="s">
        <v>683</v>
      </c>
      <c r="B110" s="9" t="s">
        <v>684</v>
      </c>
      <c r="C110" s="10">
        <v>120000</v>
      </c>
      <c r="D110" s="10">
        <v>120000</v>
      </c>
      <c r="E110" s="10">
        <v>120000</v>
      </c>
    </row>
    <row r="111" spans="1:5">
      <c r="A111" s="69" t="s">
        <v>685</v>
      </c>
      <c r="B111" s="9" t="s">
        <v>686</v>
      </c>
      <c r="C111" s="10">
        <v>360000</v>
      </c>
      <c r="D111" s="10">
        <v>360000</v>
      </c>
      <c r="E111" s="10">
        <v>360000</v>
      </c>
    </row>
    <row r="112" spans="1:5">
      <c r="A112" s="69" t="s">
        <v>687</v>
      </c>
      <c r="B112" s="9" t="s">
        <v>688</v>
      </c>
      <c r="C112" s="10">
        <v>5203000</v>
      </c>
      <c r="D112" s="10">
        <v>1102902</v>
      </c>
      <c r="E112" s="10">
        <v>1102902</v>
      </c>
    </row>
    <row r="113" spans="1:5">
      <c r="A113" s="69" t="s">
        <v>689</v>
      </c>
      <c r="B113" s="9" t="s">
        <v>690</v>
      </c>
      <c r="C113" s="10">
        <v>13200000</v>
      </c>
      <c r="D113" s="10">
        <v>12410536.68</v>
      </c>
      <c r="E113" s="10">
        <v>12410536.68</v>
      </c>
    </row>
    <row r="114" spans="1:5">
      <c r="A114" s="69" t="s">
        <v>691</v>
      </c>
      <c r="B114" s="9" t="s">
        <v>692</v>
      </c>
      <c r="C114" s="10">
        <v>180000000</v>
      </c>
      <c r="D114" s="10">
        <v>180000000</v>
      </c>
      <c r="E114" s="10">
        <v>180000000</v>
      </c>
    </row>
    <row r="115" spans="1:5">
      <c r="A115" s="69" t="s">
        <v>693</v>
      </c>
      <c r="B115" s="9" t="s">
        <v>694</v>
      </c>
      <c r="C115" s="10"/>
      <c r="D115" s="10"/>
      <c r="E115" s="10">
        <v>2174500</v>
      </c>
    </row>
    <row r="116" spans="1:5" hidden="1">
      <c r="A116" s="69" t="s">
        <v>695</v>
      </c>
      <c r="B116" s="9" t="s">
        <v>696</v>
      </c>
      <c r="C116" s="10"/>
      <c r="D116" s="10"/>
      <c r="E116" s="10"/>
    </row>
    <row r="117" spans="1:5">
      <c r="A117" s="69" t="s">
        <v>697</v>
      </c>
      <c r="B117" s="9" t="s">
        <v>698</v>
      </c>
      <c r="C117" s="10"/>
      <c r="D117" s="10"/>
      <c r="E117" s="10">
        <v>1765000</v>
      </c>
    </row>
    <row r="118" spans="1:5">
      <c r="A118" s="69" t="s">
        <v>699</v>
      </c>
      <c r="B118" s="9" t="s">
        <v>700</v>
      </c>
      <c r="C118" s="10"/>
      <c r="D118" s="10"/>
      <c r="E118" s="10">
        <v>15500000</v>
      </c>
    </row>
    <row r="119" spans="1:5">
      <c r="A119" s="69" t="s">
        <v>701</v>
      </c>
      <c r="B119" s="9" t="s">
        <v>702</v>
      </c>
      <c r="C119" s="10"/>
      <c r="D119" s="10"/>
      <c r="E119" s="10">
        <v>5482107.3600000003</v>
      </c>
    </row>
    <row r="120" spans="1:5">
      <c r="A120" s="69" t="s">
        <v>703</v>
      </c>
      <c r="B120" s="9" t="s">
        <v>704</v>
      </c>
      <c r="C120" s="10">
        <v>6200000</v>
      </c>
      <c r="D120" s="10">
        <v>2482043.4500000002</v>
      </c>
      <c r="E120" s="10">
        <v>2482043.4500000002</v>
      </c>
    </row>
    <row r="121" spans="1:5" hidden="1">
      <c r="A121" s="69" t="s">
        <v>705</v>
      </c>
      <c r="B121" s="9" t="s">
        <v>706</v>
      </c>
      <c r="C121" s="10"/>
      <c r="D121" s="10"/>
      <c r="E121" s="10"/>
    </row>
    <row r="122" spans="1:5">
      <c r="A122" s="69" t="s">
        <v>707</v>
      </c>
      <c r="B122" s="9" t="s">
        <v>708</v>
      </c>
      <c r="C122" s="10">
        <v>70588.2</v>
      </c>
      <c r="D122" s="10">
        <v>70588.2</v>
      </c>
      <c r="E122" s="10">
        <v>70588.2</v>
      </c>
    </row>
    <row r="123" spans="1:5">
      <c r="A123" s="69" t="s">
        <v>709</v>
      </c>
      <c r="B123" s="9" t="s">
        <v>710</v>
      </c>
      <c r="C123" s="10">
        <v>60000</v>
      </c>
      <c r="D123" s="10">
        <v>60000</v>
      </c>
      <c r="E123" s="10">
        <v>60000</v>
      </c>
    </row>
    <row r="124" spans="1:5">
      <c r="A124" s="69" t="s">
        <v>711</v>
      </c>
      <c r="B124" s="9" t="s">
        <v>712</v>
      </c>
      <c r="C124" s="10">
        <v>120000</v>
      </c>
      <c r="D124" s="10">
        <v>120000</v>
      </c>
      <c r="E124" s="10">
        <v>120000</v>
      </c>
    </row>
    <row r="125" spans="1:5">
      <c r="A125" s="69" t="s">
        <v>713</v>
      </c>
      <c r="B125" s="9" t="s">
        <v>714</v>
      </c>
      <c r="C125" s="10">
        <v>35300</v>
      </c>
      <c r="D125" s="10">
        <v>353000</v>
      </c>
      <c r="E125" s="10">
        <v>35300</v>
      </c>
    </row>
    <row r="126" spans="1:5">
      <c r="A126" s="69" t="s">
        <v>715</v>
      </c>
      <c r="B126" s="9" t="s">
        <v>716</v>
      </c>
      <c r="C126" s="10"/>
      <c r="D126" s="10"/>
      <c r="E126" s="18">
        <v>6318928.8300000001</v>
      </c>
    </row>
    <row r="127" spans="1:5">
      <c r="A127" s="69" t="s">
        <v>717</v>
      </c>
      <c r="B127" s="9" t="s">
        <v>718</v>
      </c>
      <c r="C127" s="10"/>
      <c r="D127" s="10"/>
      <c r="E127" s="18">
        <v>12077987.960000001</v>
      </c>
    </row>
    <row r="128" spans="1:5">
      <c r="A128" s="69" t="s">
        <v>719</v>
      </c>
      <c r="B128" s="9" t="s">
        <v>720</v>
      </c>
      <c r="C128" s="10"/>
      <c r="D128" s="10"/>
      <c r="E128" s="18">
        <v>3000000</v>
      </c>
    </row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P6VFJSn85XwYwVl7Gg2z9Lu+AeUxM7m2k4QyRQr4h4xpcPJ1Sk+OSKNiIlksT6B84fXXgH8c0gQVCJh32tvBhw==" saltValue="vPQlKmP/sU8uicSuI0kkiA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49" bottom="0.35433070866141736" header="0.31496062992125984" footer="0.25"/>
  <pageSetup paperSize="9" scale="70" orientation="landscape" r:id="rId1"/>
  <headerFooter>
    <oddFooter>&amp;CPage &amp;P</oddFooter>
  </headerFooter>
  <rowBreaks count="1" manualBreakCount="1">
    <brk id="10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B87" zoomScaleNormal="120" workbookViewId="0">
      <selection activeCell="B88" sqref="A88:XFD89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44.54296875" style="2" customWidth="1"/>
    <col min="4" max="6" width="25.4531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  <c r="F1" s="71"/>
    </row>
    <row r="2" spans="1:6">
      <c r="A2" s="72" t="s">
        <v>721</v>
      </c>
      <c r="B2" s="72"/>
      <c r="C2" s="72"/>
      <c r="D2" s="72"/>
      <c r="E2" s="72"/>
      <c r="F2" s="72"/>
    </row>
    <row r="3" spans="1:6">
      <c r="A3" s="72" t="s">
        <v>667</v>
      </c>
      <c r="B3" s="72"/>
      <c r="C3" s="72"/>
      <c r="D3" s="72"/>
      <c r="E3" s="72"/>
      <c r="F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722</v>
      </c>
      <c r="B6" s="5">
        <v>3</v>
      </c>
      <c r="C6" s="6" t="s">
        <v>562</v>
      </c>
      <c r="D6" s="14">
        <f>D7+D11+D16+D22+D28+D37+D44+D56+D63+D69</f>
        <v>0</v>
      </c>
      <c r="E6" s="14">
        <f>E7+E11+E16+E22+E28+E37+E44+E56+E63+E69</f>
        <v>0</v>
      </c>
      <c r="F6" s="14">
        <f>F7+F11+F16+F22+F28+F37+F44+F56+F63+F69</f>
        <v>1517634991.7</v>
      </c>
    </row>
    <row r="7" spans="1:6" s="1" customFormat="1">
      <c r="A7" s="6"/>
      <c r="B7" s="5">
        <v>32010100</v>
      </c>
      <c r="C7" s="6" t="s">
        <v>563</v>
      </c>
      <c r="D7" s="14">
        <f>SUM(D8:D10)</f>
        <v>0</v>
      </c>
      <c r="E7" s="14">
        <f t="shared" ref="E7:F7" si="0">SUM(E8:E10)</f>
        <v>0</v>
      </c>
      <c r="F7" s="14">
        <f t="shared" si="0"/>
        <v>0</v>
      </c>
    </row>
    <row r="8" spans="1:6" hidden="1">
      <c r="A8" s="68" t="s">
        <v>723</v>
      </c>
      <c r="B8" s="8">
        <v>32010101</v>
      </c>
      <c r="C8" s="9" t="s">
        <v>565</v>
      </c>
      <c r="D8" s="15"/>
      <c r="E8" s="15"/>
      <c r="F8" s="15"/>
    </row>
    <row r="9" spans="1:6" hidden="1">
      <c r="A9" s="9"/>
      <c r="B9" s="8"/>
      <c r="C9" s="9" t="s">
        <v>724</v>
      </c>
      <c r="D9" s="15"/>
      <c r="E9" s="15"/>
      <c r="F9" s="15"/>
    </row>
    <row r="10" spans="1:6" hidden="1">
      <c r="A10" s="9"/>
      <c r="B10" s="8"/>
      <c r="C10" s="9"/>
      <c r="D10" s="15"/>
      <c r="E10" s="15"/>
      <c r="F10" s="15"/>
    </row>
    <row r="11" spans="1:6" s="1" customFormat="1">
      <c r="A11" s="6"/>
      <c r="B11" s="5">
        <v>32010200</v>
      </c>
      <c r="C11" s="6" t="s">
        <v>573</v>
      </c>
      <c r="D11" s="14">
        <f>SUM(D12:D14)</f>
        <v>0</v>
      </c>
      <c r="E11" s="14">
        <f t="shared" ref="E11:F11" si="1">SUM(E12:E14)</f>
        <v>0</v>
      </c>
      <c r="F11" s="14">
        <f t="shared" si="1"/>
        <v>1517634991.7</v>
      </c>
    </row>
    <row r="12" spans="1:6">
      <c r="A12" s="68" t="s">
        <v>725</v>
      </c>
      <c r="B12" s="8">
        <v>32010202</v>
      </c>
      <c r="C12" s="9" t="s">
        <v>575</v>
      </c>
      <c r="D12" s="15"/>
      <c r="E12" s="15"/>
      <c r="F12" s="15"/>
    </row>
    <row r="13" spans="1:6">
      <c r="A13" s="68" t="s">
        <v>726</v>
      </c>
      <c r="B13" s="8">
        <v>32010220</v>
      </c>
      <c r="C13" s="9" t="s">
        <v>727</v>
      </c>
      <c r="D13" s="15"/>
      <c r="E13" s="15"/>
      <c r="F13" s="15">
        <v>400000000</v>
      </c>
    </row>
    <row r="14" spans="1:6" s="1" customFormat="1">
      <c r="A14" s="70" t="s">
        <v>728</v>
      </c>
      <c r="B14" s="22">
        <v>32010221</v>
      </c>
      <c r="C14" s="21" t="s">
        <v>729</v>
      </c>
      <c r="D14" s="23">
        <f>SUM(D78:D98)</f>
        <v>0</v>
      </c>
      <c r="E14" s="23">
        <f>SUM(E78:E98)</f>
        <v>0</v>
      </c>
      <c r="F14" s="23">
        <f>SUM(F78:F98)</f>
        <v>1117634991.7</v>
      </c>
    </row>
    <row r="15" spans="1:6" hidden="1">
      <c r="A15" s="11"/>
      <c r="B15" s="11"/>
      <c r="C15" s="11"/>
      <c r="D15" s="11"/>
      <c r="E15" s="11"/>
      <c r="F15" s="11"/>
    </row>
    <row r="16" spans="1:6" s="1" customFormat="1">
      <c r="A16" s="6"/>
      <c r="B16" s="5">
        <v>320103</v>
      </c>
      <c r="C16" s="6" t="s">
        <v>576</v>
      </c>
      <c r="D16" s="14">
        <f>SUM(D17:D21)</f>
        <v>0</v>
      </c>
      <c r="E16" s="14">
        <f>SUM(E17:E21)</f>
        <v>0</v>
      </c>
      <c r="F16" s="14">
        <f>SUM(F17:F21)</f>
        <v>0</v>
      </c>
    </row>
    <row r="17" spans="1:6" hidden="1">
      <c r="A17" s="68" t="s">
        <v>730</v>
      </c>
      <c r="B17" s="8">
        <v>32010301</v>
      </c>
      <c r="C17" s="9" t="s">
        <v>578</v>
      </c>
      <c r="D17" s="15"/>
      <c r="E17" s="15"/>
      <c r="F17" s="15"/>
    </row>
    <row r="18" spans="1:6" hidden="1">
      <c r="A18" s="9"/>
      <c r="B18" s="8"/>
      <c r="C18" s="9"/>
      <c r="D18" s="15"/>
      <c r="E18" s="15"/>
      <c r="F18" s="15"/>
    </row>
    <row r="19" spans="1:6" hidden="1">
      <c r="A19" s="9"/>
      <c r="B19" s="8"/>
      <c r="C19" s="9"/>
      <c r="D19" s="15"/>
      <c r="E19" s="15"/>
      <c r="F19" s="15"/>
    </row>
    <row r="20" spans="1:6" hidden="1">
      <c r="A20" s="9"/>
      <c r="B20" s="8"/>
      <c r="C20" s="9"/>
      <c r="D20" s="15"/>
      <c r="E20" s="15"/>
      <c r="F20" s="15"/>
    </row>
    <row r="21" spans="1:6" hidden="1">
      <c r="A21" s="9"/>
      <c r="B21" s="8"/>
      <c r="C21" s="9"/>
      <c r="D21" s="15"/>
      <c r="E21" s="15"/>
      <c r="F21" s="15"/>
    </row>
    <row r="22" spans="1:6" s="1" customFormat="1">
      <c r="A22" s="6"/>
      <c r="B22" s="5">
        <v>32010400</v>
      </c>
      <c r="C22" s="6" t="s">
        <v>579</v>
      </c>
      <c r="D22" s="14">
        <f>SUM(D23:D27)</f>
        <v>0</v>
      </c>
      <c r="E22" s="14">
        <f t="shared" ref="E22:F22" si="2">SUM(E23:E27)</f>
        <v>0</v>
      </c>
      <c r="F22" s="14">
        <f t="shared" si="2"/>
        <v>0</v>
      </c>
    </row>
    <row r="23" spans="1:6" hidden="1">
      <c r="A23" s="68" t="s">
        <v>731</v>
      </c>
      <c r="B23" s="8">
        <v>32010405</v>
      </c>
      <c r="C23" s="9" t="s">
        <v>644</v>
      </c>
      <c r="D23" s="15"/>
      <c r="E23" s="15"/>
      <c r="F23" s="15"/>
    </row>
    <row r="24" spans="1:6" hidden="1">
      <c r="A24" s="68" t="s">
        <v>732</v>
      </c>
      <c r="B24" s="8">
        <v>32010406</v>
      </c>
      <c r="C24" s="9" t="s">
        <v>646</v>
      </c>
      <c r="D24" s="15"/>
      <c r="E24" s="15"/>
      <c r="F24" s="15"/>
    </row>
    <row r="25" spans="1:6" hidden="1">
      <c r="A25" s="68" t="s">
        <v>733</v>
      </c>
      <c r="B25" s="8">
        <v>32010407</v>
      </c>
      <c r="C25" s="9" t="s">
        <v>585</v>
      </c>
      <c r="D25" s="15"/>
      <c r="E25" s="15"/>
      <c r="F25" s="15"/>
    </row>
    <row r="26" spans="1:6" hidden="1">
      <c r="A26" s="68" t="s">
        <v>734</v>
      </c>
      <c r="B26" s="8">
        <v>32010408</v>
      </c>
      <c r="C26" s="9" t="s">
        <v>587</v>
      </c>
      <c r="D26" s="15"/>
      <c r="E26" s="15"/>
      <c r="F26" s="15"/>
    </row>
    <row r="27" spans="1:6" hidden="1">
      <c r="A27" s="9"/>
      <c r="B27" s="8"/>
      <c r="C27" s="9"/>
      <c r="D27" s="15"/>
      <c r="E27" s="15"/>
      <c r="F27" s="15"/>
    </row>
    <row r="28" spans="1:6" s="1" customFormat="1">
      <c r="A28" s="6"/>
      <c r="B28" s="5">
        <v>320105</v>
      </c>
      <c r="C28" s="6" t="s">
        <v>588</v>
      </c>
      <c r="D28" s="14">
        <f>SUM(D29:D36)</f>
        <v>0</v>
      </c>
      <c r="E28" s="14">
        <f t="shared" ref="E28:F28" si="3">SUM(E29:E36)</f>
        <v>0</v>
      </c>
      <c r="F28" s="14">
        <f t="shared" si="3"/>
        <v>0</v>
      </c>
    </row>
    <row r="29" spans="1:6">
      <c r="A29" s="68" t="s">
        <v>735</v>
      </c>
      <c r="B29" s="8">
        <v>32010501</v>
      </c>
      <c r="C29" s="9" t="s">
        <v>590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hidden="1">
      <c r="A34" s="16"/>
      <c r="B34" s="17"/>
      <c r="C34" s="16"/>
      <c r="D34" s="15"/>
      <c r="E34" s="15"/>
      <c r="F34" s="15"/>
    </row>
    <row r="35" spans="1:6" hidden="1">
      <c r="A35" s="16"/>
      <c r="B35" s="17"/>
      <c r="C35" s="16"/>
      <c r="D35" s="15"/>
      <c r="E35" s="15"/>
      <c r="F35" s="15"/>
    </row>
    <row r="36" spans="1:6" hidden="1">
      <c r="A36" s="16"/>
      <c r="B36" s="17"/>
      <c r="C36" s="16"/>
      <c r="D36" s="15"/>
      <c r="E36" s="15"/>
      <c r="F36" s="15"/>
    </row>
    <row r="37" spans="1:6" s="1" customFormat="1">
      <c r="A37" s="6"/>
      <c r="B37" s="5">
        <v>320106</v>
      </c>
      <c r="C37" s="6" t="s">
        <v>591</v>
      </c>
      <c r="D37" s="14">
        <f>SUM(D38:D43)</f>
        <v>0</v>
      </c>
      <c r="E37" s="14">
        <f t="shared" ref="E37:F37" si="4">SUM(E38:E43)</f>
        <v>0</v>
      </c>
      <c r="F37" s="14">
        <f t="shared" si="4"/>
        <v>0</v>
      </c>
    </row>
    <row r="38" spans="1:6" hidden="1">
      <c r="A38" s="68" t="s">
        <v>736</v>
      </c>
      <c r="B38" s="8">
        <v>32010601</v>
      </c>
      <c r="C38" s="9" t="s">
        <v>651</v>
      </c>
      <c r="D38" s="15"/>
      <c r="E38" s="15"/>
      <c r="F38" s="15"/>
    </row>
    <row r="39" spans="1:6" hidden="1">
      <c r="A39" s="68" t="s">
        <v>737</v>
      </c>
      <c r="B39" s="8">
        <v>32010602</v>
      </c>
      <c r="C39" s="9" t="s">
        <v>653</v>
      </c>
      <c r="D39" s="15"/>
      <c r="E39" s="15"/>
      <c r="F39" s="15"/>
    </row>
    <row r="40" spans="1:6" hidden="1">
      <c r="A40" s="9"/>
      <c r="B40" s="8"/>
      <c r="C40" s="9"/>
      <c r="D40" s="15"/>
      <c r="E40" s="15"/>
      <c r="F40" s="15"/>
    </row>
    <row r="41" spans="1:6" hidden="1">
      <c r="A41" s="9"/>
      <c r="B41" s="8"/>
      <c r="C41" s="9"/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s="1" customFormat="1">
      <c r="A44" s="6"/>
      <c r="B44" s="5">
        <v>320109</v>
      </c>
      <c r="C44" s="6" t="s">
        <v>596</v>
      </c>
      <c r="D44" s="14">
        <f>SUM(D45:D55)</f>
        <v>0</v>
      </c>
      <c r="E44" s="14">
        <f t="shared" ref="E44:F44" si="5">SUM(E45:E55)</f>
        <v>0</v>
      </c>
      <c r="F44" s="14">
        <f t="shared" si="5"/>
        <v>0</v>
      </c>
    </row>
    <row r="45" spans="1:6" hidden="1">
      <c r="A45" s="68" t="s">
        <v>738</v>
      </c>
      <c r="B45" s="8">
        <v>32010903</v>
      </c>
      <c r="C45" s="9" t="s">
        <v>598</v>
      </c>
      <c r="D45" s="15"/>
      <c r="E45" s="15"/>
      <c r="F45" s="15"/>
    </row>
    <row r="46" spans="1:6" hidden="1">
      <c r="A46" s="9"/>
      <c r="B46" s="8"/>
      <c r="C46" s="9"/>
      <c r="D46" s="15"/>
      <c r="E46" s="15"/>
      <c r="F46" s="15"/>
    </row>
    <row r="47" spans="1:6" hidden="1">
      <c r="A47" s="68" t="s">
        <v>739</v>
      </c>
      <c r="B47" s="8">
        <v>32010904</v>
      </c>
      <c r="C47" s="9" t="s">
        <v>600</v>
      </c>
      <c r="D47" s="15"/>
      <c r="E47" s="15"/>
      <c r="F47" s="15"/>
    </row>
    <row r="48" spans="1:6" hidden="1">
      <c r="A48" s="9"/>
      <c r="B48" s="8"/>
      <c r="C48" s="9"/>
      <c r="D48" s="15"/>
      <c r="E48" s="15"/>
      <c r="F48" s="15"/>
    </row>
    <row r="49" spans="1:6" hidden="1">
      <c r="A49" s="68" t="s">
        <v>740</v>
      </c>
      <c r="B49" s="8">
        <v>32010935</v>
      </c>
      <c r="C49" s="9" t="s">
        <v>602</v>
      </c>
      <c r="D49" s="15"/>
      <c r="E49" s="15"/>
      <c r="F49" s="15"/>
    </row>
    <row r="50" spans="1:6" hidden="1">
      <c r="A50" s="9"/>
      <c r="B50" s="8"/>
      <c r="C50" s="9"/>
      <c r="D50" s="15"/>
      <c r="E50" s="15"/>
      <c r="F50" s="15"/>
    </row>
    <row r="51" spans="1:6" hidden="1">
      <c r="A51" s="9"/>
      <c r="B51" s="8"/>
      <c r="C51" s="9"/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68" t="s">
        <v>741</v>
      </c>
      <c r="B53" s="8">
        <v>32010936</v>
      </c>
      <c r="C53" s="9" t="s">
        <v>604</v>
      </c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320201</v>
      </c>
      <c r="C56" s="6" t="s">
        <v>605</v>
      </c>
      <c r="D56" s="14">
        <f>SUM(D57:D62)</f>
        <v>0</v>
      </c>
      <c r="E56" s="14">
        <f t="shared" ref="E56:F56" si="6">SUM(E57:E62)</f>
        <v>0</v>
      </c>
      <c r="F56" s="14">
        <f t="shared" si="6"/>
        <v>0</v>
      </c>
    </row>
    <row r="57" spans="1:6" hidden="1">
      <c r="A57" s="68" t="s">
        <v>742</v>
      </c>
      <c r="B57" s="8">
        <v>32020101</v>
      </c>
      <c r="C57" s="9" t="s">
        <v>607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8" t="s">
        <v>743</v>
      </c>
      <c r="B59" s="8">
        <v>32020102</v>
      </c>
      <c r="C59" s="9" t="s">
        <v>660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8" t="s">
        <v>744</v>
      </c>
      <c r="B61" s="8">
        <v>32020104</v>
      </c>
      <c r="C61" s="9" t="s">
        <v>612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s="1" customFormat="1">
      <c r="A63" s="6"/>
      <c r="B63" s="5">
        <v>320301</v>
      </c>
      <c r="C63" s="6" t="s">
        <v>613</v>
      </c>
      <c r="D63" s="14">
        <f>SUM(D64:D68)</f>
        <v>0</v>
      </c>
      <c r="E63" s="14">
        <f>SUM(E64:E68)</f>
        <v>0</v>
      </c>
      <c r="F63" s="14">
        <f>SUM(F64:F68)</f>
        <v>0</v>
      </c>
    </row>
    <row r="64" spans="1:6" hidden="1">
      <c r="A64" s="68" t="s">
        <v>745</v>
      </c>
      <c r="B64" s="8">
        <v>32030101</v>
      </c>
      <c r="C64" s="9" t="s">
        <v>615</v>
      </c>
      <c r="D64" s="15"/>
      <c r="E64" s="15"/>
      <c r="F64" s="15"/>
    </row>
    <row r="65" spans="1:6" hidden="1">
      <c r="A65" s="68" t="s">
        <v>746</v>
      </c>
      <c r="B65" s="8">
        <v>32030109</v>
      </c>
      <c r="C65" s="9" t="s">
        <v>617</v>
      </c>
      <c r="D65" s="15"/>
      <c r="E65" s="15"/>
      <c r="F65" s="15"/>
    </row>
    <row r="66" spans="1:6" hidden="1">
      <c r="A66" s="68" t="s">
        <v>747</v>
      </c>
      <c r="B66" s="8">
        <v>32030110</v>
      </c>
      <c r="C66" s="9" t="s">
        <v>619</v>
      </c>
      <c r="D66" s="15"/>
      <c r="E66" s="15"/>
      <c r="F66" s="15"/>
    </row>
    <row r="67" spans="1:6" hidden="1">
      <c r="A67" s="16"/>
      <c r="B67" s="17"/>
      <c r="C67" s="16"/>
      <c r="D67" s="15"/>
      <c r="E67" s="15"/>
      <c r="F67" s="15"/>
    </row>
    <row r="68" spans="1:6" hidden="1">
      <c r="A68" s="16"/>
      <c r="B68" s="17"/>
      <c r="C68" s="16"/>
      <c r="D68" s="15"/>
      <c r="E68" s="15"/>
      <c r="F68" s="15"/>
    </row>
    <row r="69" spans="1:6" s="1" customFormat="1">
      <c r="A69" s="6"/>
      <c r="B69" s="5">
        <v>32011000</v>
      </c>
      <c r="C69" s="6" t="s">
        <v>620</v>
      </c>
      <c r="D69" s="14">
        <f>SUM(D70:D71)</f>
        <v>0</v>
      </c>
      <c r="E69" s="14">
        <f t="shared" ref="E69:F69" si="7">SUM(E70:E71)</f>
        <v>0</v>
      </c>
      <c r="F69" s="14">
        <f t="shared" si="7"/>
        <v>0</v>
      </c>
    </row>
    <row r="70" spans="1:6" hidden="1">
      <c r="A70" s="68" t="s">
        <v>748</v>
      </c>
      <c r="B70" s="16"/>
      <c r="C70" s="16"/>
      <c r="D70" s="15"/>
      <c r="E70" s="15"/>
      <c r="F70" s="15"/>
    </row>
    <row r="71" spans="1:6" hidden="1">
      <c r="A71" s="16"/>
      <c r="B71" s="16"/>
      <c r="C71" s="16"/>
      <c r="D71" s="15"/>
      <c r="E71" s="15"/>
      <c r="F71" s="15"/>
    </row>
    <row r="72" spans="1:6" hidden="1"/>
    <row r="73" spans="1:6" hidden="1">
      <c r="A73" s="71" t="s">
        <v>676</v>
      </c>
      <c r="B73" s="71"/>
      <c r="C73" s="71"/>
      <c r="D73" s="71"/>
      <c r="E73" s="71"/>
      <c r="F73" s="71"/>
    </row>
    <row r="74" spans="1:6" hidden="1">
      <c r="A74" s="72" t="s">
        <v>749</v>
      </c>
      <c r="B74" s="72"/>
      <c r="C74" s="72"/>
      <c r="D74" s="72"/>
      <c r="E74" s="72"/>
      <c r="F74" s="72"/>
    </row>
    <row r="75" spans="1:6" hidden="1">
      <c r="A75" s="72" t="s">
        <v>667</v>
      </c>
      <c r="B75" s="72"/>
      <c r="C75" s="72"/>
      <c r="D75" s="72"/>
      <c r="E75" s="72"/>
      <c r="F75" s="72"/>
    </row>
    <row r="76" spans="1:6" hidden="1"/>
    <row r="77" spans="1:6" ht="45">
      <c r="A77" s="4"/>
      <c r="B77" s="4" t="s">
        <v>678</v>
      </c>
      <c r="C77" s="4" t="s">
        <v>560</v>
      </c>
      <c r="D77" s="4" t="s">
        <v>3</v>
      </c>
      <c r="E77" s="4" t="s">
        <v>4</v>
      </c>
      <c r="F77" s="4" t="s">
        <v>5</v>
      </c>
    </row>
    <row r="78" spans="1:6" ht="45">
      <c r="A78" s="9"/>
      <c r="B78" s="8" t="s">
        <v>679</v>
      </c>
      <c r="C78" s="9" t="s">
        <v>750</v>
      </c>
      <c r="D78" s="15"/>
      <c r="E78" s="15"/>
      <c r="F78" s="15">
        <v>205882352.94</v>
      </c>
    </row>
    <row r="79" spans="1:6" ht="30" hidden="1">
      <c r="A79" s="9"/>
      <c r="B79" s="8" t="s">
        <v>681</v>
      </c>
      <c r="C79" s="9" t="s">
        <v>751</v>
      </c>
      <c r="D79" s="15"/>
      <c r="E79" s="15"/>
      <c r="F79" s="15"/>
    </row>
    <row r="80" spans="1:6" ht="30">
      <c r="A80" s="9"/>
      <c r="B80" s="8" t="s">
        <v>683</v>
      </c>
      <c r="C80" s="9" t="s">
        <v>752</v>
      </c>
      <c r="D80" s="15"/>
      <c r="E80" s="15"/>
      <c r="F80" s="15">
        <v>58823529.409999996</v>
      </c>
    </row>
    <row r="81" spans="1:6" ht="45">
      <c r="A81" s="9"/>
      <c r="B81" s="8" t="s">
        <v>685</v>
      </c>
      <c r="C81" s="9" t="s">
        <v>753</v>
      </c>
      <c r="D81" s="15"/>
      <c r="E81" s="15"/>
      <c r="F81" s="15">
        <v>68627450.980000004</v>
      </c>
    </row>
    <row r="82" spans="1:6" ht="45">
      <c r="A82" s="9"/>
      <c r="B82" s="8" t="s">
        <v>687</v>
      </c>
      <c r="C82" s="9" t="s">
        <v>754</v>
      </c>
      <c r="D82" s="15"/>
      <c r="E82" s="15"/>
      <c r="F82" s="15">
        <v>6862745.0999999996</v>
      </c>
    </row>
    <row r="83" spans="1:6" ht="30">
      <c r="A83" s="9"/>
      <c r="B83" s="8" t="s">
        <v>689</v>
      </c>
      <c r="C83" s="9" t="s">
        <v>755</v>
      </c>
      <c r="D83" s="15"/>
      <c r="E83" s="15"/>
      <c r="F83" s="15">
        <v>68627450.980000004</v>
      </c>
    </row>
    <row r="84" spans="1:6" ht="45">
      <c r="A84" s="9"/>
      <c r="B84" s="8" t="s">
        <v>691</v>
      </c>
      <c r="C84" s="9" t="s">
        <v>756</v>
      </c>
      <c r="D84" s="15"/>
      <c r="E84" s="15"/>
      <c r="F84" s="15">
        <v>70058823.530000001</v>
      </c>
    </row>
    <row r="85" spans="1:6" ht="30">
      <c r="A85" s="9"/>
      <c r="B85" s="8" t="s">
        <v>693</v>
      </c>
      <c r="C85" s="9" t="s">
        <v>757</v>
      </c>
      <c r="D85" s="15"/>
      <c r="E85" s="15"/>
      <c r="F85" s="15">
        <v>147058823.53</v>
      </c>
    </row>
    <row r="86" spans="1:6" ht="30" hidden="1">
      <c r="A86" s="9"/>
      <c r="B86" s="8" t="s">
        <v>695</v>
      </c>
      <c r="C86" s="9" t="s">
        <v>758</v>
      </c>
      <c r="D86" s="15"/>
      <c r="E86" s="15"/>
      <c r="F86" s="15"/>
    </row>
    <row r="87" spans="1:6" ht="45">
      <c r="A87" s="9"/>
      <c r="B87" s="8" t="s">
        <v>697</v>
      </c>
      <c r="C87" s="9" t="s">
        <v>759</v>
      </c>
      <c r="D87" s="15"/>
      <c r="E87" s="15"/>
      <c r="F87" s="15">
        <v>68627450.980000004</v>
      </c>
    </row>
    <row r="88" spans="1:6" ht="30" hidden="1">
      <c r="A88" s="9"/>
      <c r="B88" s="8" t="s">
        <v>699</v>
      </c>
      <c r="C88" s="9" t="s">
        <v>760</v>
      </c>
      <c r="D88" s="15"/>
      <c r="E88" s="15"/>
      <c r="F88" s="15"/>
    </row>
    <row r="89" spans="1:6" ht="60" hidden="1">
      <c r="A89" s="9"/>
      <c r="B89" s="8" t="s">
        <v>701</v>
      </c>
      <c r="C89" s="9" t="s">
        <v>761</v>
      </c>
      <c r="D89" s="15"/>
      <c r="E89" s="15"/>
      <c r="F89" s="15"/>
    </row>
    <row r="90" spans="1:6" ht="45">
      <c r="A90" s="9"/>
      <c r="B90" s="8" t="s">
        <v>703</v>
      </c>
      <c r="C90" s="9" t="s">
        <v>762</v>
      </c>
      <c r="D90" s="15"/>
      <c r="E90" s="15"/>
      <c r="F90" s="15">
        <v>41176470.590000004</v>
      </c>
    </row>
    <row r="91" spans="1:6" ht="45">
      <c r="A91" s="9"/>
      <c r="B91" s="8" t="s">
        <v>705</v>
      </c>
      <c r="C91" s="9" t="s">
        <v>763</v>
      </c>
      <c r="D91" s="15"/>
      <c r="E91" s="15"/>
      <c r="F91" s="15">
        <v>117647058.81999999</v>
      </c>
    </row>
    <row r="92" spans="1:6" ht="30">
      <c r="A92" s="9"/>
      <c r="B92" s="8" t="s">
        <v>707</v>
      </c>
      <c r="C92" s="9" t="s">
        <v>764</v>
      </c>
      <c r="D92" s="15"/>
      <c r="E92" s="15"/>
      <c r="F92" s="15">
        <v>147058823.53</v>
      </c>
    </row>
    <row r="93" spans="1:6" ht="45">
      <c r="A93" s="9"/>
      <c r="B93" s="8" t="s">
        <v>709</v>
      </c>
      <c r="C93" s="9" t="s">
        <v>765</v>
      </c>
      <c r="D93" s="15"/>
      <c r="E93" s="15"/>
      <c r="F93" s="15">
        <v>1166364.26</v>
      </c>
    </row>
    <row r="94" spans="1:6">
      <c r="A94" s="9"/>
      <c r="B94" s="8" t="s">
        <v>711</v>
      </c>
      <c r="C94" s="9" t="s">
        <v>766</v>
      </c>
      <c r="D94" s="15"/>
      <c r="E94" s="15"/>
      <c r="F94" s="15">
        <v>65282352.939999998</v>
      </c>
    </row>
    <row r="95" spans="1:6" ht="30">
      <c r="A95" s="9"/>
      <c r="B95" s="8" t="s">
        <v>713</v>
      </c>
      <c r="C95" s="9" t="s">
        <v>767</v>
      </c>
      <c r="D95" s="15"/>
      <c r="E95" s="15"/>
      <c r="F95" s="15">
        <v>44117647.049999997</v>
      </c>
    </row>
    <row r="96" spans="1:6" ht="45">
      <c r="A96" s="9"/>
      <c r="B96" s="8" t="s">
        <v>715</v>
      </c>
      <c r="C96" s="9" t="s">
        <v>768</v>
      </c>
      <c r="D96" s="15"/>
      <c r="E96" s="15"/>
      <c r="F96" s="15">
        <v>6617647.0599999996</v>
      </c>
    </row>
    <row r="97" spans="1:6" hidden="1">
      <c r="A97" s="16"/>
      <c r="B97" s="8"/>
      <c r="C97" s="9"/>
      <c r="D97" s="15"/>
      <c r="E97" s="15"/>
      <c r="F97" s="15"/>
    </row>
    <row r="98" spans="1:6" hidden="1">
      <c r="A98" s="16"/>
      <c r="B98" s="8"/>
      <c r="C98" s="9"/>
      <c r="D98" s="15"/>
      <c r="E98" s="15"/>
      <c r="F98" s="15"/>
    </row>
    <row r="99" spans="1:6" hidden="1"/>
    <row r="100" spans="1:6" hidden="1"/>
    <row r="101" spans="1:6" hidden="1"/>
    <row r="102" spans="1:6" hidden="1"/>
    <row r="103" spans="1:6" hidden="1"/>
    <row r="104" spans="1:6" hidden="1"/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DB9vWs1jnMh30zhQnusyUs9FoPV2BHuOq4+9HFR6rCTcu/cfggUgZ7ScVdsqz5tvcl7HWS0RUHE16ZtUqYA5Sg==" saltValue="4GEarOoOR8tTj1vxHTblqQ==" spinCount="100000" sheet="1" objects="1" scenarios="1" formatColumns="0" formatRows="0" selectLockedCells="1"/>
  <mergeCells count="6">
    <mergeCell ref="A75:F75"/>
    <mergeCell ref="A1:F1"/>
    <mergeCell ref="A2:F2"/>
    <mergeCell ref="A3:F3"/>
    <mergeCell ref="A73:F73"/>
    <mergeCell ref="A74:F74"/>
  </mergeCells>
  <pageMargins left="0.36" right="0.18" top="0.33" bottom="0.43307086614173229" header="0.22" footer="0.9055118110236221"/>
  <pageSetup paperSize="9" scale="90" orientation="landscape" r:id="rId1"/>
  <headerFooter>
    <oddFooter>&amp;CPage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topLeftCell="B1" zoomScale="90" zoomScaleNormal="140" workbookViewId="0">
      <selection activeCell="B1" sqref="B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769</v>
      </c>
      <c r="B3" s="73"/>
      <c r="C3" s="73"/>
      <c r="D3" s="73"/>
      <c r="E3" s="73"/>
    </row>
    <row r="4" spans="1:5">
      <c r="A4" s="72" t="s">
        <v>770</v>
      </c>
      <c r="B4" s="72"/>
      <c r="C4" s="72"/>
      <c r="D4" s="72"/>
      <c r="E4" s="72"/>
    </row>
    <row r="6" spans="1:5" ht="51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47815898.039999999</v>
      </c>
      <c r="D7" s="7">
        <f t="shared" ref="D7:E7" si="0">D8+D13+D20</f>
        <v>42256458</v>
      </c>
      <c r="E7" s="7">
        <f t="shared" si="0"/>
        <v>44108586</v>
      </c>
    </row>
    <row r="8" spans="1:5" s="1" customFormat="1">
      <c r="A8" s="12">
        <v>2101</v>
      </c>
      <c r="B8" s="12" t="s">
        <v>437</v>
      </c>
      <c r="C8" s="7">
        <f>C9</f>
        <v>47815898.039999999</v>
      </c>
      <c r="D8" s="7">
        <f t="shared" ref="D8:E8" si="1">D9</f>
        <v>42256458</v>
      </c>
      <c r="E8" s="7">
        <f t="shared" si="1"/>
        <v>44108586</v>
      </c>
    </row>
    <row r="9" spans="1:5" s="1" customFormat="1">
      <c r="A9" s="12">
        <v>210101</v>
      </c>
      <c r="B9" s="12" t="s">
        <v>438</v>
      </c>
      <c r="C9" s="7">
        <f>SUM(C10:C12)</f>
        <v>47815898.039999999</v>
      </c>
      <c r="D9" s="7">
        <f t="shared" ref="D9:E9" si="2">SUM(D10:D12)</f>
        <v>42256458</v>
      </c>
      <c r="E9" s="7">
        <f t="shared" si="2"/>
        <v>44108586</v>
      </c>
    </row>
    <row r="10" spans="1:5">
      <c r="A10" s="13">
        <v>21010101</v>
      </c>
      <c r="B10" s="11" t="s">
        <v>437</v>
      </c>
      <c r="C10" s="10">
        <v>47815898.039999999</v>
      </c>
      <c r="D10" s="10">
        <v>42256458</v>
      </c>
      <c r="E10" s="10">
        <v>44108586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wt57csjnKSo2DXqAtFRrypxbX3lZp2GswMq1Imyg/jAg83EarS3rzY3781QbaEp4u/eVJDT5qGwmUwLTiPV4Qg==" saltValue="bZw9IzXApa7trMY16WuDz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A15" zoomScale="90" zoomScaleNormal="120" workbookViewId="0">
      <selection activeCell="D40" sqref="D40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771</v>
      </c>
      <c r="B4" s="73"/>
      <c r="C4" s="73"/>
      <c r="D4" s="73"/>
      <c r="E4" s="73"/>
    </row>
    <row r="5" spans="1:5">
      <c r="A5" s="72" t="s">
        <v>770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28550000</v>
      </c>
      <c r="D7" s="7">
        <f t="shared" ref="D7:E7" si="0">D8+D84+D88+D93</f>
        <v>18582205</v>
      </c>
      <c r="E7" s="7">
        <f t="shared" si="0"/>
        <v>28100000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28550000</v>
      </c>
      <c r="D8" s="7">
        <f t="shared" ref="D8:E8" si="1">D9+D14+D22+D36+D45+D48+D54+D63+D67+D70</f>
        <v>18582205</v>
      </c>
      <c r="E8" s="7">
        <f t="shared" si="1"/>
        <v>28100000</v>
      </c>
    </row>
    <row r="9" spans="1:5" s="1" customFormat="1">
      <c r="A9" s="5">
        <v>220201</v>
      </c>
      <c r="B9" s="6" t="s">
        <v>456</v>
      </c>
      <c r="C9" s="7">
        <f>SUM(C10:C13)</f>
        <v>750000</v>
      </c>
      <c r="D9" s="7">
        <f t="shared" ref="D9:E9" si="2">SUM(D10:D13)</f>
        <v>180000</v>
      </c>
      <c r="E9" s="7">
        <f t="shared" si="2"/>
        <v>500000</v>
      </c>
    </row>
    <row r="10" spans="1:5">
      <c r="A10" s="8">
        <v>22020101</v>
      </c>
      <c r="B10" s="9" t="s">
        <v>457</v>
      </c>
      <c r="C10" s="10">
        <v>750000</v>
      </c>
      <c r="D10" s="10">
        <v>180000</v>
      </c>
      <c r="E10" s="10">
        <v>500000</v>
      </c>
    </row>
    <row r="11" spans="1:5" hidden="1">
      <c r="A11" s="8">
        <v>22020102</v>
      </c>
      <c r="B11" s="9" t="s">
        <v>458</v>
      </c>
      <c r="C11" s="10"/>
      <c r="D11" s="10"/>
      <c r="E11" s="10"/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1000000</v>
      </c>
      <c r="D14" s="7">
        <f>SUM(D15:D21)</f>
        <v>1000000</v>
      </c>
      <c r="E14" s="7">
        <f>SUM(E15:E21)</f>
        <v>2400000</v>
      </c>
    </row>
    <row r="15" spans="1:5">
      <c r="A15" s="8">
        <v>22020201</v>
      </c>
      <c r="B15" s="9" t="s">
        <v>462</v>
      </c>
      <c r="C15" s="10">
        <v>1000000</v>
      </c>
      <c r="D15" s="10">
        <v>1000000</v>
      </c>
      <c r="E15" s="10">
        <v>2400000</v>
      </c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1500000</v>
      </c>
      <c r="D22" s="7">
        <f t="shared" ref="D22:E22" si="3">SUM(D23:D35)</f>
        <v>0</v>
      </c>
      <c r="E22" s="7">
        <f t="shared" si="3"/>
        <v>500000</v>
      </c>
    </row>
    <row r="23" spans="1:5">
      <c r="A23" s="8">
        <v>22020301</v>
      </c>
      <c r="B23" s="9" t="s">
        <v>470</v>
      </c>
      <c r="C23" s="10">
        <v>1500000</v>
      </c>
      <c r="D23" s="10"/>
      <c r="E23" s="10">
        <v>500000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25300000</v>
      </c>
      <c r="D36" s="7">
        <f t="shared" ref="D36:E36" si="4">SUM(D37:D44)</f>
        <v>17402205</v>
      </c>
      <c r="E36" s="7">
        <f t="shared" si="4"/>
        <v>20300000</v>
      </c>
    </row>
    <row r="37" spans="1:5">
      <c r="A37" s="8">
        <v>22020401</v>
      </c>
      <c r="B37" s="9" t="s">
        <v>484</v>
      </c>
      <c r="C37" s="10">
        <v>2000000</v>
      </c>
      <c r="D37" s="10">
        <v>2000000</v>
      </c>
      <c r="E37" s="10">
        <v>5000000</v>
      </c>
    </row>
    <row r="38" spans="1:5">
      <c r="A38" s="8">
        <v>22020402</v>
      </c>
      <c r="B38" s="9" t="s">
        <v>485</v>
      </c>
      <c r="C38" s="10">
        <v>300000</v>
      </c>
      <c r="D38" s="10"/>
      <c r="E38" s="10">
        <v>300000</v>
      </c>
    </row>
    <row r="39" spans="1:5">
      <c r="A39" s="8">
        <v>22020403</v>
      </c>
      <c r="B39" s="9" t="s">
        <v>486</v>
      </c>
      <c r="C39" s="10">
        <v>3000000</v>
      </c>
      <c r="D39" s="10">
        <v>3000000</v>
      </c>
      <c r="E39" s="10">
        <v>5000000</v>
      </c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>
      <c r="A41" s="8">
        <v>22020405</v>
      </c>
      <c r="B41" s="9" t="s">
        <v>488</v>
      </c>
      <c r="C41" s="10">
        <v>20000000</v>
      </c>
      <c r="D41" s="10">
        <v>12402205</v>
      </c>
      <c r="E41" s="10">
        <v>10000000</v>
      </c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4000000</v>
      </c>
    </row>
    <row r="64" spans="1:5">
      <c r="A64" s="8">
        <v>22020801</v>
      </c>
      <c r="B64" s="9" t="s">
        <v>511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>
      <c r="A66" s="8">
        <v>22020803</v>
      </c>
      <c r="B66" s="9" t="s">
        <v>513</v>
      </c>
      <c r="C66" s="10"/>
      <c r="D66" s="10"/>
      <c r="E66" s="10">
        <v>2000000</v>
      </c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0</v>
      </c>
      <c r="D70" s="7">
        <f t="shared" ref="D70:E70" si="10">SUM(D71:D83)</f>
        <v>0</v>
      </c>
      <c r="E70" s="7">
        <f t="shared" si="10"/>
        <v>400000</v>
      </c>
    </row>
    <row r="71" spans="1:5">
      <c r="A71" s="8">
        <v>22021001</v>
      </c>
      <c r="B71" s="9" t="s">
        <v>518</v>
      </c>
      <c r="C71" s="10"/>
      <c r="D71" s="10"/>
      <c r="E71" s="10">
        <v>400000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 hidden="1">
      <c r="A76" s="8">
        <v>22021007</v>
      </c>
      <c r="B76" s="9" t="s">
        <v>523</v>
      </c>
      <c r="C76" s="10"/>
      <c r="D76" s="10"/>
      <c r="E76" s="10"/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H2WqJ3CPOFPk08V5qxv/C3UEyQDvLKPpQFSeAlOewK0Okk5moEFAuvh9fxDPxwE7c/Ty52WGkIKkD1d5O9/0Tw==" saltValue="8jrvUl+z7wTcMlItnzbgV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49" bottom="0.25" header="0.31496062992125984" footer="0.31496062992125984"/>
  <pageSetup paperSize="9" scale="94" orientation="landscape" r:id="rId1"/>
  <headerFooter>
    <oddFooter>&amp;CPage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topLeftCell="A50" zoomScale="52" zoomScaleNormal="110" workbookViewId="0">
      <selection activeCell="A142" sqref="A142:XFD144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92.453125" style="2" customWidth="1"/>
    <col min="4" max="5" width="25.453125" style="2" customWidth="1"/>
    <col min="6" max="6" width="30.816406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</row>
    <row r="2" spans="1:6">
      <c r="A2" s="72" t="s">
        <v>772</v>
      </c>
      <c r="B2" s="72"/>
      <c r="C2" s="72"/>
      <c r="D2" s="72"/>
      <c r="E2" s="72"/>
    </row>
    <row r="3" spans="1:6">
      <c r="A3" s="72" t="s">
        <v>773</v>
      </c>
      <c r="B3" s="72"/>
      <c r="C3" s="72"/>
      <c r="D3" s="72"/>
      <c r="E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774</v>
      </c>
      <c r="B6" s="5">
        <v>3</v>
      </c>
      <c r="C6" s="6" t="s">
        <v>562</v>
      </c>
      <c r="D6" s="14">
        <f>D7+D17+D94+D100+D106+D115+D122+D134+D141+D147</f>
        <v>0</v>
      </c>
      <c r="E6" s="14">
        <f t="shared" ref="E6:F6" si="0">E7+E17+E94+E100+E106+E115+E122+E134+E141+E147</f>
        <v>0</v>
      </c>
      <c r="F6" s="14">
        <f t="shared" si="0"/>
        <v>1010000000</v>
      </c>
    </row>
    <row r="7" spans="1:6" s="1" customFormat="1">
      <c r="A7" s="6"/>
      <c r="B7" s="5">
        <v>32010100</v>
      </c>
      <c r="C7" s="6" t="s">
        <v>563</v>
      </c>
      <c r="D7" s="14">
        <f>SUM(D8:D16)</f>
        <v>0</v>
      </c>
      <c r="E7" s="14">
        <f t="shared" ref="E7:F7" si="1">SUM(E8:E16)</f>
        <v>0</v>
      </c>
      <c r="F7" s="14">
        <f t="shared" si="1"/>
        <v>200000000</v>
      </c>
    </row>
    <row r="8" spans="1:6">
      <c r="A8" s="68" t="s">
        <v>775</v>
      </c>
      <c r="B8" s="8">
        <v>32010101</v>
      </c>
      <c r="C8" s="9" t="s">
        <v>565</v>
      </c>
      <c r="D8" s="15"/>
      <c r="E8" s="15"/>
      <c r="F8" s="15"/>
    </row>
    <row r="9" spans="1:6">
      <c r="A9" s="9"/>
      <c r="B9" s="8"/>
      <c r="C9" s="9" t="s">
        <v>776</v>
      </c>
      <c r="D9" s="15"/>
      <c r="E9" s="15"/>
      <c r="F9" s="19">
        <v>200000000</v>
      </c>
    </row>
    <row r="10" spans="1:6" hidden="1">
      <c r="A10" s="9"/>
      <c r="B10" s="8"/>
      <c r="C10" s="9"/>
      <c r="D10" s="15"/>
      <c r="E10" s="15"/>
      <c r="F10" s="15"/>
    </row>
    <row r="11" spans="1:6" hidden="1">
      <c r="A11" s="9"/>
      <c r="B11" s="8"/>
      <c r="C11" s="9"/>
      <c r="D11" s="15"/>
      <c r="E11" s="15"/>
      <c r="F11" s="15"/>
    </row>
    <row r="12" spans="1:6" hidden="1">
      <c r="A12" s="9"/>
      <c r="B12" s="8"/>
      <c r="C12" s="9"/>
      <c r="D12" s="15"/>
      <c r="E12" s="15"/>
      <c r="F12" s="15"/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573</v>
      </c>
      <c r="D17" s="14">
        <f>SUM(D18:D60)</f>
        <v>0</v>
      </c>
      <c r="E17" s="14">
        <f>SUM(E18:E60)</f>
        <v>0</v>
      </c>
      <c r="F17" s="14">
        <f>SUM(F18:F60)</f>
        <v>810000000</v>
      </c>
    </row>
    <row r="18" spans="1:6" hidden="1">
      <c r="A18" s="68" t="s">
        <v>775</v>
      </c>
      <c r="B18" s="8">
        <v>32010202</v>
      </c>
      <c r="C18" s="9" t="s">
        <v>575</v>
      </c>
      <c r="D18" s="15"/>
      <c r="E18" s="15"/>
      <c r="F18" s="15"/>
    </row>
    <row r="19" spans="1:6">
      <c r="A19" s="9"/>
      <c r="B19" s="8"/>
      <c r="C19" s="9" t="s">
        <v>777</v>
      </c>
      <c r="D19" s="15"/>
      <c r="E19" s="15"/>
      <c r="F19" s="15">
        <v>30000000</v>
      </c>
    </row>
    <row r="20" spans="1:6">
      <c r="A20" s="9"/>
      <c r="B20" s="8"/>
      <c r="C20" s="9" t="s">
        <v>778</v>
      </c>
      <c r="D20" s="15"/>
      <c r="E20" s="15"/>
      <c r="F20" s="15">
        <v>20000000</v>
      </c>
    </row>
    <row r="21" spans="1:6">
      <c r="A21" s="9"/>
      <c r="B21" s="8"/>
      <c r="C21" s="9" t="s">
        <v>779</v>
      </c>
      <c r="D21" s="15"/>
      <c r="E21" s="15"/>
      <c r="F21" s="15">
        <v>20000000</v>
      </c>
    </row>
    <row r="22" spans="1:6">
      <c r="A22" s="9"/>
      <c r="B22" s="8"/>
      <c r="C22" s="9" t="s">
        <v>780</v>
      </c>
      <c r="D22" s="15"/>
      <c r="E22" s="15"/>
      <c r="F22" s="15">
        <v>30000000</v>
      </c>
    </row>
    <row r="23" spans="1:6">
      <c r="A23" s="9"/>
      <c r="B23" s="8"/>
      <c r="C23" s="9" t="s">
        <v>781</v>
      </c>
      <c r="D23" s="15"/>
      <c r="E23" s="15"/>
      <c r="F23" s="15">
        <v>30000000</v>
      </c>
    </row>
    <row r="24" spans="1:6">
      <c r="A24" s="9"/>
      <c r="B24" s="8"/>
      <c r="C24" s="9" t="s">
        <v>782</v>
      </c>
      <c r="D24" s="15"/>
      <c r="E24" s="15"/>
      <c r="F24" s="15">
        <v>25000000</v>
      </c>
    </row>
    <row r="25" spans="1:6">
      <c r="A25" s="9"/>
      <c r="B25" s="8"/>
      <c r="C25" s="9" t="s">
        <v>783</v>
      </c>
      <c r="D25" s="15"/>
      <c r="E25" s="15"/>
      <c r="F25" s="15">
        <v>25000000</v>
      </c>
    </row>
    <row r="26" spans="1:6">
      <c r="A26" s="9"/>
      <c r="B26" s="8"/>
      <c r="C26" s="9" t="s">
        <v>784</v>
      </c>
      <c r="D26" s="15"/>
      <c r="E26" s="15"/>
      <c r="F26" s="15">
        <v>15000000</v>
      </c>
    </row>
    <row r="27" spans="1:6">
      <c r="A27" s="9"/>
      <c r="B27" s="8"/>
      <c r="C27" s="9" t="s">
        <v>785</v>
      </c>
      <c r="D27" s="15"/>
      <c r="E27" s="15"/>
      <c r="F27" s="15">
        <v>35000000</v>
      </c>
    </row>
    <row r="28" spans="1:6">
      <c r="A28" s="9"/>
      <c r="B28" s="8"/>
      <c r="C28" s="9" t="s">
        <v>786</v>
      </c>
      <c r="D28" s="15"/>
      <c r="E28" s="15"/>
      <c r="F28" s="15">
        <v>20000000</v>
      </c>
    </row>
    <row r="29" spans="1:6">
      <c r="A29" s="9"/>
      <c r="B29" s="8"/>
      <c r="C29" s="9" t="s">
        <v>787</v>
      </c>
      <c r="D29" s="15"/>
      <c r="E29" s="15"/>
      <c r="F29" s="15">
        <v>15000000</v>
      </c>
    </row>
    <row r="30" spans="1:6">
      <c r="A30" s="9"/>
      <c r="B30" s="8"/>
      <c r="C30" s="9" t="s">
        <v>788</v>
      </c>
      <c r="D30" s="15"/>
      <c r="E30" s="15"/>
      <c r="F30" s="15">
        <v>10000000</v>
      </c>
    </row>
    <row r="31" spans="1:6">
      <c r="A31" s="9"/>
      <c r="B31" s="8"/>
      <c r="C31" s="9" t="s">
        <v>789</v>
      </c>
      <c r="D31" s="15"/>
      <c r="E31" s="15"/>
      <c r="F31" s="15">
        <v>10000000</v>
      </c>
    </row>
    <row r="32" spans="1:6">
      <c r="A32" s="9"/>
      <c r="B32" s="8"/>
      <c r="C32" s="9" t="s">
        <v>790</v>
      </c>
      <c r="D32" s="15"/>
      <c r="E32" s="15"/>
      <c r="F32" s="15">
        <v>15000000</v>
      </c>
    </row>
    <row r="33" spans="1:6">
      <c r="A33" s="9"/>
      <c r="B33" s="8"/>
      <c r="C33" s="9" t="s">
        <v>791</v>
      </c>
      <c r="D33" s="15"/>
      <c r="E33" s="15"/>
      <c r="F33" s="15">
        <v>20000000</v>
      </c>
    </row>
    <row r="34" spans="1:6">
      <c r="A34" s="9"/>
      <c r="B34" s="8"/>
      <c r="C34" s="9" t="s">
        <v>792</v>
      </c>
      <c r="D34" s="15"/>
      <c r="E34" s="15"/>
      <c r="F34" s="15">
        <v>10000000</v>
      </c>
    </row>
    <row r="35" spans="1:6">
      <c r="A35" s="9"/>
      <c r="B35" s="8"/>
      <c r="C35" s="9" t="s">
        <v>793</v>
      </c>
      <c r="D35" s="15"/>
      <c r="E35" s="15"/>
      <c r="F35" s="15">
        <v>20000000</v>
      </c>
    </row>
    <row r="36" spans="1:6">
      <c r="A36" s="9"/>
      <c r="B36" s="8"/>
      <c r="C36" s="9" t="s">
        <v>794</v>
      </c>
      <c r="D36" s="15"/>
      <c r="E36" s="15"/>
      <c r="F36" s="15">
        <v>20000000</v>
      </c>
    </row>
    <row r="37" spans="1:6">
      <c r="A37" s="9"/>
      <c r="B37" s="8"/>
      <c r="C37" s="9" t="s">
        <v>795</v>
      </c>
      <c r="D37" s="15"/>
      <c r="E37" s="15"/>
      <c r="F37" s="15">
        <v>25000000</v>
      </c>
    </row>
    <row r="38" spans="1:6">
      <c r="A38" s="9"/>
      <c r="B38" s="8"/>
      <c r="C38" s="9" t="s">
        <v>796</v>
      </c>
      <c r="D38" s="15"/>
      <c r="E38" s="15"/>
      <c r="F38" s="15">
        <v>20000000</v>
      </c>
    </row>
    <row r="39" spans="1:6">
      <c r="A39" s="9"/>
      <c r="B39" s="8"/>
      <c r="C39" s="9" t="s">
        <v>797</v>
      </c>
      <c r="D39" s="15"/>
      <c r="E39" s="15"/>
      <c r="F39" s="15">
        <v>25000000</v>
      </c>
    </row>
    <row r="40" spans="1:6">
      <c r="A40" s="9"/>
      <c r="B40" s="8"/>
      <c r="C40" s="9" t="s">
        <v>798</v>
      </c>
      <c r="D40" s="15"/>
      <c r="E40" s="15"/>
      <c r="F40" s="15">
        <v>10000000</v>
      </c>
    </row>
    <row r="41" spans="1:6">
      <c r="A41" s="9"/>
      <c r="B41" s="8"/>
      <c r="C41" s="9" t="s">
        <v>799</v>
      </c>
      <c r="D41" s="15"/>
      <c r="E41" s="15"/>
      <c r="F41" s="15">
        <v>15000000</v>
      </c>
    </row>
    <row r="42" spans="1:6">
      <c r="A42" s="9"/>
      <c r="B42" s="8"/>
      <c r="C42" s="9" t="s">
        <v>800</v>
      </c>
      <c r="D42" s="15"/>
      <c r="E42" s="15"/>
      <c r="F42" s="15">
        <v>10000000</v>
      </c>
    </row>
    <row r="43" spans="1:6">
      <c r="A43" s="9"/>
      <c r="B43" s="8"/>
      <c r="C43" s="9" t="s">
        <v>801</v>
      </c>
      <c r="D43" s="15"/>
      <c r="E43" s="15"/>
      <c r="F43" s="15">
        <v>20000000</v>
      </c>
    </row>
    <row r="44" spans="1:6">
      <c r="A44" s="9"/>
      <c r="B44" s="8"/>
      <c r="C44" s="9" t="s">
        <v>802</v>
      </c>
      <c r="D44" s="15"/>
      <c r="E44" s="15"/>
      <c r="F44" s="15">
        <v>30000000</v>
      </c>
    </row>
    <row r="45" spans="1:6">
      <c r="A45" s="9"/>
      <c r="B45" s="8"/>
      <c r="C45" s="9" t="s">
        <v>803</v>
      </c>
      <c r="D45" s="15"/>
      <c r="E45" s="15"/>
      <c r="F45" s="15">
        <v>15000000</v>
      </c>
    </row>
    <row r="46" spans="1:6">
      <c r="A46" s="9"/>
      <c r="B46" s="8"/>
      <c r="C46" s="9" t="s">
        <v>804</v>
      </c>
      <c r="D46" s="15"/>
      <c r="E46" s="15"/>
      <c r="F46" s="15">
        <v>10000000</v>
      </c>
    </row>
    <row r="47" spans="1:6">
      <c r="A47" s="9"/>
      <c r="B47" s="8"/>
      <c r="C47" s="9" t="s">
        <v>805</v>
      </c>
      <c r="D47" s="15"/>
      <c r="E47" s="15"/>
      <c r="F47" s="15">
        <v>10000000</v>
      </c>
    </row>
    <row r="48" spans="1:6">
      <c r="A48" s="9"/>
      <c r="B48" s="8"/>
      <c r="C48" s="9" t="s">
        <v>806</v>
      </c>
      <c r="D48" s="15"/>
      <c r="E48" s="15"/>
      <c r="F48" s="15">
        <v>15000000</v>
      </c>
    </row>
    <row r="49" spans="1:6">
      <c r="A49" s="9"/>
      <c r="B49" s="8"/>
      <c r="C49" s="9" t="s">
        <v>807</v>
      </c>
      <c r="D49" s="15"/>
      <c r="E49" s="15"/>
      <c r="F49" s="15">
        <v>15000000</v>
      </c>
    </row>
    <row r="50" spans="1:6">
      <c r="A50" s="9"/>
      <c r="B50" s="8"/>
      <c r="C50" s="9" t="s">
        <v>808</v>
      </c>
      <c r="D50" s="15"/>
      <c r="E50" s="15"/>
      <c r="F50" s="15">
        <v>20000000</v>
      </c>
    </row>
    <row r="51" spans="1:6">
      <c r="A51" s="9"/>
      <c r="B51" s="8"/>
      <c r="C51" s="9" t="s">
        <v>809</v>
      </c>
      <c r="D51" s="15"/>
      <c r="E51" s="15"/>
      <c r="F51" s="15">
        <v>10000000</v>
      </c>
    </row>
    <row r="52" spans="1:6">
      <c r="A52" s="9"/>
      <c r="B52" s="8"/>
      <c r="C52" s="9" t="s">
        <v>810</v>
      </c>
      <c r="D52" s="15"/>
      <c r="E52" s="15"/>
      <c r="F52" s="15">
        <v>10000000</v>
      </c>
    </row>
    <row r="53" spans="1:6" ht="27" customHeight="1">
      <c r="A53" s="68" t="s">
        <v>811</v>
      </c>
      <c r="B53" s="8"/>
      <c r="C53" s="9" t="s">
        <v>812</v>
      </c>
      <c r="D53" s="15"/>
      <c r="E53" s="15"/>
      <c r="F53" s="20">
        <v>25000000</v>
      </c>
    </row>
    <row r="54" spans="1:6">
      <c r="A54" s="68" t="s">
        <v>813</v>
      </c>
      <c r="B54" s="8"/>
      <c r="C54" s="9" t="s">
        <v>814</v>
      </c>
      <c r="D54" s="15"/>
      <c r="E54" s="15"/>
      <c r="F54" s="19">
        <v>20000000</v>
      </c>
    </row>
    <row r="55" spans="1:6">
      <c r="A55" s="68" t="s">
        <v>815</v>
      </c>
      <c r="B55" s="8"/>
      <c r="C55" s="9" t="s">
        <v>816</v>
      </c>
      <c r="D55" s="15"/>
      <c r="E55" s="15"/>
      <c r="F55" s="19">
        <v>15000000</v>
      </c>
    </row>
    <row r="56" spans="1:6">
      <c r="A56" s="68" t="s">
        <v>817</v>
      </c>
      <c r="B56" s="8"/>
      <c r="C56" s="9" t="s">
        <v>818</v>
      </c>
      <c r="D56" s="15"/>
      <c r="E56" s="15"/>
      <c r="F56" s="19">
        <v>20000000</v>
      </c>
    </row>
    <row r="57" spans="1:6">
      <c r="A57" s="68" t="s">
        <v>819</v>
      </c>
      <c r="B57" s="8"/>
      <c r="C57" s="2" t="s">
        <v>820</v>
      </c>
      <c r="D57" s="15"/>
      <c r="E57" s="15"/>
      <c r="F57" s="19">
        <v>25000000</v>
      </c>
    </row>
    <row r="58" spans="1:6">
      <c r="A58" s="68" t="s">
        <v>821</v>
      </c>
      <c r="B58" s="8"/>
      <c r="C58" s="9" t="s">
        <v>822</v>
      </c>
      <c r="D58" s="15"/>
      <c r="E58" s="15"/>
      <c r="F58" s="19">
        <v>30000000</v>
      </c>
    </row>
    <row r="59" spans="1:6">
      <c r="A59" s="68" t="s">
        <v>823</v>
      </c>
      <c r="B59" s="17"/>
      <c r="C59" s="9" t="s">
        <v>824</v>
      </c>
      <c r="D59" s="15"/>
      <c r="E59" s="15"/>
      <c r="F59" s="19">
        <v>20000000</v>
      </c>
    </row>
    <row r="60" spans="1:6">
      <c r="A60" s="68" t="s">
        <v>825</v>
      </c>
      <c r="B60" s="17"/>
      <c r="C60" s="9" t="s">
        <v>826</v>
      </c>
      <c r="D60" s="15"/>
      <c r="E60" s="15"/>
      <c r="F60" s="19">
        <v>25000000</v>
      </c>
    </row>
    <row r="61" spans="1:6" s="1" customFormat="1" hidden="1">
      <c r="A61" s="6"/>
      <c r="B61" s="5"/>
      <c r="C61" s="6"/>
      <c r="D61" s="14"/>
      <c r="E61" s="14"/>
      <c r="F61" s="14"/>
    </row>
    <row r="62" spans="1:6" s="1" customFormat="1" hidden="1">
      <c r="A62" s="6"/>
      <c r="B62" s="5"/>
      <c r="C62" s="6"/>
      <c r="D62" s="14"/>
      <c r="E62" s="14"/>
      <c r="F62" s="14"/>
    </row>
    <row r="63" spans="1:6" s="1" customFormat="1" hidden="1">
      <c r="A63" s="6"/>
      <c r="B63" s="5"/>
      <c r="C63" s="6"/>
      <c r="D63" s="14"/>
      <c r="E63" s="14"/>
      <c r="F63" s="14"/>
    </row>
    <row r="64" spans="1:6" s="1" customFormat="1" hidden="1">
      <c r="A64" s="6"/>
      <c r="B64" s="5"/>
      <c r="C64" s="6"/>
      <c r="D64" s="14"/>
      <c r="E64" s="14"/>
      <c r="F64" s="14"/>
    </row>
    <row r="65" spans="1:6" s="1" customFormat="1" hidden="1">
      <c r="A65" s="6"/>
      <c r="B65" s="5"/>
      <c r="C65" s="6"/>
      <c r="D65" s="14"/>
      <c r="E65" s="14"/>
      <c r="F65" s="14"/>
    </row>
    <row r="66" spans="1:6" s="1" customFormat="1" hidden="1">
      <c r="A66" s="6"/>
      <c r="B66" s="5"/>
      <c r="C66" s="6"/>
      <c r="D66" s="14"/>
      <c r="E66" s="14"/>
      <c r="F66" s="14"/>
    </row>
    <row r="67" spans="1:6" s="1" customFormat="1" hidden="1">
      <c r="A67" s="6"/>
      <c r="B67" s="5"/>
      <c r="C67" s="6"/>
      <c r="D67" s="14"/>
      <c r="E67" s="14"/>
      <c r="F67" s="14"/>
    </row>
    <row r="68" spans="1:6" s="1" customFormat="1" hidden="1">
      <c r="A68" s="6"/>
      <c r="B68" s="5"/>
      <c r="C68" s="6"/>
      <c r="D68" s="14"/>
      <c r="E68" s="14"/>
      <c r="F68" s="14"/>
    </row>
    <row r="69" spans="1:6" s="1" customFormat="1" hidden="1">
      <c r="A69" s="6"/>
      <c r="B69" s="5"/>
      <c r="C69" s="6"/>
      <c r="D69" s="14"/>
      <c r="E69" s="14"/>
      <c r="F69" s="14"/>
    </row>
    <row r="70" spans="1:6" s="1" customFormat="1" hidden="1">
      <c r="A70" s="6"/>
      <c r="B70" s="5"/>
      <c r="C70" s="6"/>
      <c r="D70" s="14"/>
      <c r="E70" s="14"/>
      <c r="F70" s="14"/>
    </row>
    <row r="71" spans="1:6" s="1" customFormat="1" hidden="1">
      <c r="A71" s="6"/>
      <c r="B71" s="5"/>
      <c r="C71" s="6"/>
      <c r="D71" s="14"/>
      <c r="E71" s="14"/>
      <c r="F71" s="14"/>
    </row>
    <row r="72" spans="1:6" s="1" customFormat="1" hidden="1">
      <c r="A72" s="6"/>
      <c r="B72" s="5"/>
      <c r="C72" s="6"/>
      <c r="D72" s="14"/>
      <c r="E72" s="14"/>
      <c r="F72" s="14"/>
    </row>
    <row r="73" spans="1:6" s="1" customFormat="1" hidden="1">
      <c r="A73" s="6"/>
      <c r="B73" s="5"/>
      <c r="C73" s="6"/>
      <c r="D73" s="14"/>
      <c r="E73" s="14"/>
      <c r="F73" s="14"/>
    </row>
    <row r="74" spans="1:6" s="1" customFormat="1" hidden="1">
      <c r="A74" s="6"/>
      <c r="B74" s="5"/>
      <c r="C74" s="6"/>
      <c r="D74" s="14"/>
      <c r="E74" s="14"/>
      <c r="F74" s="14"/>
    </row>
    <row r="75" spans="1:6" s="1" customFormat="1" hidden="1">
      <c r="A75" s="6"/>
      <c r="B75" s="5"/>
      <c r="C75" s="6"/>
      <c r="D75" s="14"/>
      <c r="E75" s="14"/>
      <c r="F75" s="14"/>
    </row>
    <row r="76" spans="1:6" s="1" customFormat="1" hidden="1">
      <c r="A76" s="6"/>
      <c r="B76" s="5"/>
      <c r="C76" s="6"/>
      <c r="D76" s="14"/>
      <c r="E76" s="14"/>
      <c r="F76" s="14"/>
    </row>
    <row r="77" spans="1:6" s="1" customFormat="1" hidden="1">
      <c r="A77" s="6"/>
      <c r="B77" s="5"/>
      <c r="C77" s="6"/>
      <c r="D77" s="14"/>
      <c r="E77" s="14"/>
      <c r="F77" s="14"/>
    </row>
    <row r="78" spans="1:6" s="1" customFormat="1" hidden="1">
      <c r="A78" s="6"/>
      <c r="B78" s="5"/>
      <c r="C78" s="6"/>
      <c r="D78" s="14"/>
      <c r="E78" s="14"/>
      <c r="F78" s="14"/>
    </row>
    <row r="79" spans="1:6" s="1" customFormat="1" hidden="1">
      <c r="A79" s="6"/>
      <c r="B79" s="5"/>
      <c r="C79" s="6"/>
      <c r="D79" s="14"/>
      <c r="E79" s="14"/>
      <c r="F79" s="14"/>
    </row>
    <row r="80" spans="1:6" s="1" customFormat="1" hidden="1">
      <c r="A80" s="6"/>
      <c r="B80" s="5"/>
      <c r="C80" s="6"/>
      <c r="D80" s="14"/>
      <c r="E80" s="14"/>
      <c r="F80" s="14"/>
    </row>
    <row r="81" spans="1:6" s="1" customFormat="1" hidden="1">
      <c r="A81" s="6"/>
      <c r="B81" s="5"/>
      <c r="C81" s="6"/>
      <c r="D81" s="14"/>
      <c r="E81" s="14"/>
      <c r="F81" s="14"/>
    </row>
    <row r="82" spans="1:6" s="1" customFormat="1" hidden="1">
      <c r="A82" s="6"/>
      <c r="B82" s="5"/>
      <c r="C82" s="6"/>
      <c r="D82" s="14"/>
      <c r="E82" s="14"/>
      <c r="F82" s="14"/>
    </row>
    <row r="83" spans="1:6" s="1" customFormat="1" hidden="1">
      <c r="A83" s="6"/>
      <c r="B83" s="5"/>
      <c r="C83" s="6"/>
      <c r="D83" s="14"/>
      <c r="E83" s="14"/>
      <c r="F83" s="14"/>
    </row>
    <row r="84" spans="1:6" s="1" customFormat="1" hidden="1">
      <c r="A84" s="6"/>
      <c r="B84" s="5"/>
      <c r="C84" s="6"/>
      <c r="D84" s="14"/>
      <c r="E84" s="14"/>
      <c r="F84" s="14"/>
    </row>
    <row r="85" spans="1:6" s="1" customFormat="1" hidden="1">
      <c r="A85" s="6"/>
      <c r="B85" s="5"/>
      <c r="C85" s="6"/>
      <c r="D85" s="14"/>
      <c r="E85" s="14"/>
      <c r="F85" s="14"/>
    </row>
    <row r="86" spans="1:6" s="1" customFormat="1" hidden="1">
      <c r="A86" s="6"/>
      <c r="B86" s="5"/>
      <c r="C86" s="6"/>
      <c r="D86" s="14"/>
      <c r="E86" s="14"/>
      <c r="F86" s="14"/>
    </row>
    <row r="87" spans="1:6" s="1" customFormat="1" hidden="1">
      <c r="A87" s="6"/>
      <c r="B87" s="5"/>
      <c r="C87" s="6"/>
      <c r="D87" s="14"/>
      <c r="E87" s="14"/>
      <c r="F87" s="14"/>
    </row>
    <row r="88" spans="1:6" s="1" customFormat="1" hidden="1">
      <c r="A88" s="6"/>
      <c r="B88" s="5"/>
      <c r="C88" s="6"/>
      <c r="D88" s="14"/>
      <c r="E88" s="14"/>
      <c r="F88" s="14"/>
    </row>
    <row r="89" spans="1:6" s="1" customFormat="1" hidden="1">
      <c r="A89" s="6"/>
      <c r="B89" s="5"/>
      <c r="C89" s="6"/>
      <c r="D89" s="14"/>
      <c r="E89" s="14"/>
      <c r="F89" s="14"/>
    </row>
    <row r="90" spans="1:6" s="1" customFormat="1" hidden="1">
      <c r="A90" s="6"/>
      <c r="B90" s="5"/>
      <c r="C90" s="6"/>
      <c r="D90" s="14"/>
      <c r="E90" s="14"/>
      <c r="F90" s="14"/>
    </row>
    <row r="91" spans="1:6" s="1" customFormat="1" hidden="1">
      <c r="A91" s="6"/>
      <c r="B91" s="5"/>
      <c r="C91" s="6"/>
      <c r="D91" s="14"/>
      <c r="E91" s="14"/>
      <c r="F91" s="14"/>
    </row>
    <row r="92" spans="1:6" s="1" customFormat="1" hidden="1">
      <c r="A92" s="6"/>
      <c r="B92" s="5"/>
      <c r="C92" s="6"/>
      <c r="D92" s="14"/>
      <c r="E92" s="14"/>
      <c r="F92" s="14"/>
    </row>
    <row r="93" spans="1:6" s="1" customFormat="1" hidden="1">
      <c r="A93" s="6"/>
      <c r="B93" s="5"/>
      <c r="C93" s="6"/>
      <c r="D93" s="14"/>
      <c r="E93" s="14"/>
      <c r="F93" s="14"/>
    </row>
    <row r="94" spans="1:6" s="1" customFormat="1">
      <c r="A94" s="6"/>
      <c r="B94" s="5">
        <v>320103</v>
      </c>
      <c r="C94" s="6" t="s">
        <v>576</v>
      </c>
      <c r="D94" s="14">
        <f>SUM(D95:D99)</f>
        <v>0</v>
      </c>
      <c r="E94" s="14">
        <f t="shared" ref="E94:F94" si="2">SUM(E95:E99)</f>
        <v>0</v>
      </c>
      <c r="F94" s="14">
        <f t="shared" si="2"/>
        <v>0</v>
      </c>
    </row>
    <row r="95" spans="1:6" hidden="1">
      <c r="A95" s="68" t="s">
        <v>813</v>
      </c>
      <c r="B95" s="8">
        <v>32010301</v>
      </c>
      <c r="C95" s="9" t="s">
        <v>578</v>
      </c>
      <c r="D95" s="15"/>
      <c r="E95" s="15"/>
      <c r="F95" s="15"/>
    </row>
    <row r="96" spans="1:6" hidden="1">
      <c r="A96" s="9"/>
      <c r="B96" s="8"/>
      <c r="C96" s="9"/>
      <c r="D96" s="15"/>
      <c r="E96" s="15"/>
      <c r="F96" s="15"/>
    </row>
    <row r="97" spans="1:6" hidden="1">
      <c r="A97" s="9"/>
      <c r="B97" s="8"/>
      <c r="C97" s="9"/>
      <c r="D97" s="15"/>
      <c r="E97" s="15"/>
      <c r="F97" s="15"/>
    </row>
    <row r="98" spans="1:6" hidden="1">
      <c r="A98" s="9"/>
      <c r="B98" s="8"/>
      <c r="C98" s="9"/>
      <c r="D98" s="15"/>
      <c r="E98" s="15"/>
      <c r="F98" s="15"/>
    </row>
    <row r="99" spans="1:6" hidden="1">
      <c r="A99" s="9"/>
      <c r="B99" s="8"/>
      <c r="C99" s="9"/>
      <c r="D99" s="15"/>
      <c r="E99" s="15"/>
      <c r="F99" s="15"/>
    </row>
    <row r="100" spans="1:6" s="1" customFormat="1">
      <c r="A100" s="6"/>
      <c r="B100" s="5">
        <v>32010400</v>
      </c>
      <c r="C100" s="6" t="s">
        <v>579</v>
      </c>
      <c r="D100" s="14">
        <f>SUM(D101:D105)</f>
        <v>0</v>
      </c>
      <c r="E100" s="14">
        <f t="shared" ref="E100:F100" si="3">SUM(E101:E105)</f>
        <v>0</v>
      </c>
      <c r="F100" s="14">
        <f t="shared" si="3"/>
        <v>0</v>
      </c>
    </row>
    <row r="101" spans="1:6" hidden="1">
      <c r="A101" s="68" t="s">
        <v>815</v>
      </c>
      <c r="B101" s="8">
        <v>32010405</v>
      </c>
      <c r="C101" s="9" t="s">
        <v>644</v>
      </c>
      <c r="D101" s="15"/>
      <c r="E101" s="15"/>
      <c r="F101" s="15"/>
    </row>
    <row r="102" spans="1:6" hidden="1">
      <c r="A102" s="68" t="s">
        <v>817</v>
      </c>
      <c r="B102" s="8">
        <v>32010406</v>
      </c>
      <c r="C102" s="9" t="s">
        <v>646</v>
      </c>
      <c r="D102" s="15"/>
      <c r="E102" s="15"/>
      <c r="F102" s="15"/>
    </row>
    <row r="103" spans="1:6" hidden="1">
      <c r="A103" s="68" t="s">
        <v>819</v>
      </c>
      <c r="B103" s="8">
        <v>32010407</v>
      </c>
      <c r="C103" s="9" t="s">
        <v>585</v>
      </c>
      <c r="D103" s="15"/>
      <c r="E103" s="15"/>
      <c r="F103" s="15"/>
    </row>
    <row r="104" spans="1:6" hidden="1">
      <c r="A104" s="68" t="s">
        <v>821</v>
      </c>
      <c r="B104" s="8">
        <v>32010408</v>
      </c>
      <c r="C104" s="9" t="s">
        <v>587</v>
      </c>
      <c r="D104" s="15"/>
      <c r="E104" s="15"/>
      <c r="F104" s="15"/>
    </row>
    <row r="105" spans="1:6" hidden="1">
      <c r="A105" s="9"/>
      <c r="B105" s="8"/>
      <c r="C105" s="9"/>
      <c r="D105" s="15"/>
      <c r="E105" s="15"/>
      <c r="F105" s="15"/>
    </row>
    <row r="106" spans="1:6" s="1" customFormat="1">
      <c r="A106" s="6"/>
      <c r="B106" s="5">
        <v>320105</v>
      </c>
      <c r="C106" s="6" t="s">
        <v>588</v>
      </c>
      <c r="D106" s="14">
        <f>SUM(D107:D114)</f>
        <v>0</v>
      </c>
      <c r="E106" s="14">
        <f t="shared" ref="E106:F106" si="4">SUM(E107:E114)</f>
        <v>0</v>
      </c>
      <c r="F106" s="14">
        <f t="shared" si="4"/>
        <v>0</v>
      </c>
    </row>
    <row r="107" spans="1:6" hidden="1">
      <c r="A107" s="68" t="s">
        <v>823</v>
      </c>
      <c r="B107" s="8">
        <v>32010501</v>
      </c>
      <c r="C107" s="9" t="s">
        <v>590</v>
      </c>
      <c r="D107" s="15"/>
      <c r="E107" s="15"/>
      <c r="F107" s="15"/>
    </row>
    <row r="108" spans="1:6" hidden="1">
      <c r="A108" s="9"/>
      <c r="B108" s="8"/>
      <c r="C108" s="9"/>
      <c r="D108" s="15"/>
      <c r="E108" s="15"/>
      <c r="F108" s="15"/>
    </row>
    <row r="109" spans="1:6" hidden="1">
      <c r="A109" s="9"/>
      <c r="B109" s="8"/>
      <c r="C109" s="9"/>
      <c r="D109" s="15"/>
      <c r="E109" s="15"/>
      <c r="F109" s="15"/>
    </row>
    <row r="110" spans="1:6" hidden="1">
      <c r="A110" s="9"/>
      <c r="B110" s="8"/>
      <c r="C110" s="9"/>
      <c r="D110" s="15"/>
      <c r="E110" s="15"/>
      <c r="F110" s="15"/>
    </row>
    <row r="111" spans="1:6" hidden="1">
      <c r="A111" s="9"/>
      <c r="B111" s="8"/>
      <c r="C111" s="9"/>
      <c r="D111" s="15"/>
      <c r="E111" s="15"/>
      <c r="F111" s="15"/>
    </row>
    <row r="112" spans="1:6" hidden="1">
      <c r="A112" s="16"/>
      <c r="B112" s="17"/>
      <c r="C112" s="16"/>
      <c r="D112" s="15"/>
      <c r="E112" s="15"/>
      <c r="F112" s="15"/>
    </row>
    <row r="113" spans="1:6" hidden="1">
      <c r="A113" s="16"/>
      <c r="B113" s="17"/>
      <c r="C113" s="16"/>
      <c r="D113" s="15"/>
      <c r="E113" s="15"/>
      <c r="F113" s="15"/>
    </row>
    <row r="114" spans="1:6" hidden="1">
      <c r="A114" s="16"/>
      <c r="B114" s="17"/>
      <c r="C114" s="16"/>
      <c r="D114" s="15"/>
      <c r="E114" s="15"/>
      <c r="F114" s="15"/>
    </row>
    <row r="115" spans="1:6" s="1" customFormat="1">
      <c r="A115" s="6"/>
      <c r="B115" s="5">
        <v>320106</v>
      </c>
      <c r="C115" s="6" t="s">
        <v>591</v>
      </c>
      <c r="D115" s="14">
        <f>SUM(D116:D121)</f>
        <v>0</v>
      </c>
      <c r="E115" s="14">
        <f t="shared" ref="E115:F115" si="5">SUM(E116:E121)</f>
        <v>0</v>
      </c>
      <c r="F115" s="14">
        <f t="shared" si="5"/>
        <v>0</v>
      </c>
    </row>
    <row r="116" spans="1:6" hidden="1">
      <c r="A116" s="68" t="s">
        <v>825</v>
      </c>
      <c r="B116" s="8">
        <v>32010601</v>
      </c>
      <c r="C116" s="9" t="s">
        <v>651</v>
      </c>
      <c r="D116" s="15"/>
      <c r="E116" s="15"/>
      <c r="F116" s="15"/>
    </row>
    <row r="117" spans="1:6" hidden="1">
      <c r="A117" s="68" t="s">
        <v>827</v>
      </c>
      <c r="B117" s="8">
        <v>32010602</v>
      </c>
      <c r="C117" s="9" t="s">
        <v>653</v>
      </c>
      <c r="D117" s="15"/>
      <c r="E117" s="15"/>
      <c r="F117" s="15"/>
    </row>
    <row r="118" spans="1:6" hidden="1">
      <c r="A118" s="9"/>
      <c r="B118" s="8"/>
      <c r="C118" s="9"/>
      <c r="D118" s="15"/>
      <c r="E118" s="15"/>
      <c r="F118" s="15"/>
    </row>
    <row r="119" spans="1:6" hidden="1">
      <c r="A119" s="9"/>
      <c r="B119" s="8"/>
      <c r="C119" s="9"/>
      <c r="D119" s="15"/>
      <c r="E119" s="15"/>
      <c r="F119" s="15"/>
    </row>
    <row r="120" spans="1:6" hidden="1">
      <c r="A120" s="9"/>
      <c r="B120" s="8"/>
      <c r="C120" s="9"/>
      <c r="D120" s="15"/>
      <c r="E120" s="15"/>
      <c r="F120" s="15"/>
    </row>
    <row r="121" spans="1:6" hidden="1">
      <c r="A121" s="9"/>
      <c r="B121" s="8"/>
      <c r="C121" s="9"/>
      <c r="D121" s="15"/>
      <c r="E121" s="15"/>
      <c r="F121" s="15"/>
    </row>
    <row r="122" spans="1:6" s="1" customFormat="1">
      <c r="A122" s="6"/>
      <c r="B122" s="5">
        <v>320109</v>
      </c>
      <c r="C122" s="6" t="s">
        <v>596</v>
      </c>
      <c r="D122" s="14">
        <f>SUM(D123:D133)</f>
        <v>0</v>
      </c>
      <c r="E122" s="14">
        <f t="shared" ref="E122:F122" si="6">SUM(E123:E133)</f>
        <v>0</v>
      </c>
      <c r="F122" s="14">
        <f t="shared" si="6"/>
        <v>0</v>
      </c>
    </row>
    <row r="123" spans="1:6" hidden="1">
      <c r="A123" s="68" t="s">
        <v>828</v>
      </c>
      <c r="B123" s="8">
        <v>32010903</v>
      </c>
      <c r="C123" s="9" t="s">
        <v>598</v>
      </c>
      <c r="D123" s="15"/>
      <c r="E123" s="15"/>
      <c r="F123" s="15"/>
    </row>
    <row r="124" spans="1:6" hidden="1">
      <c r="A124" s="9"/>
      <c r="B124" s="8"/>
      <c r="C124" s="9"/>
      <c r="D124" s="15"/>
      <c r="E124" s="15"/>
      <c r="F124" s="15"/>
    </row>
    <row r="125" spans="1:6" hidden="1">
      <c r="A125" s="68" t="s">
        <v>829</v>
      </c>
      <c r="B125" s="8">
        <v>32010904</v>
      </c>
      <c r="C125" s="9" t="s">
        <v>600</v>
      </c>
      <c r="D125" s="15"/>
      <c r="E125" s="15"/>
      <c r="F125" s="15"/>
    </row>
    <row r="126" spans="1:6" hidden="1">
      <c r="A126" s="9"/>
      <c r="B126" s="8"/>
      <c r="C126" s="9"/>
      <c r="D126" s="15"/>
      <c r="E126" s="15"/>
      <c r="F126" s="15"/>
    </row>
    <row r="127" spans="1:6" hidden="1">
      <c r="A127" s="68" t="s">
        <v>830</v>
      </c>
      <c r="B127" s="8">
        <v>32010935</v>
      </c>
      <c r="C127" s="9" t="s">
        <v>602</v>
      </c>
      <c r="D127" s="15"/>
      <c r="E127" s="15"/>
      <c r="F127" s="15"/>
    </row>
    <row r="128" spans="1:6" hidden="1">
      <c r="A128" s="9"/>
      <c r="B128" s="8"/>
      <c r="C128" s="9"/>
      <c r="D128" s="15"/>
      <c r="E128" s="15"/>
      <c r="F128" s="15"/>
    </row>
    <row r="129" spans="1:6" hidden="1">
      <c r="A129" s="9"/>
      <c r="B129" s="8"/>
      <c r="C129" s="9"/>
      <c r="D129" s="15"/>
      <c r="E129" s="15"/>
      <c r="F129" s="15"/>
    </row>
    <row r="130" spans="1:6" hidden="1">
      <c r="A130" s="9"/>
      <c r="B130" s="8"/>
      <c r="C130" s="9"/>
      <c r="D130" s="15"/>
      <c r="E130" s="15"/>
      <c r="F130" s="15"/>
    </row>
    <row r="131" spans="1:6" hidden="1">
      <c r="A131" s="68" t="s">
        <v>831</v>
      </c>
      <c r="B131" s="8">
        <v>32010936</v>
      </c>
      <c r="C131" s="9" t="s">
        <v>604</v>
      </c>
      <c r="D131" s="15"/>
      <c r="E131" s="15"/>
      <c r="F131" s="15"/>
    </row>
    <row r="132" spans="1:6" hidden="1">
      <c r="A132" s="9"/>
      <c r="B132" s="8"/>
      <c r="C132" s="9"/>
      <c r="D132" s="15"/>
      <c r="E132" s="15"/>
      <c r="F132" s="15"/>
    </row>
    <row r="133" spans="1:6" hidden="1">
      <c r="A133" s="9"/>
      <c r="B133" s="8"/>
      <c r="C133" s="9"/>
      <c r="D133" s="15"/>
      <c r="E133" s="15"/>
      <c r="F133" s="15"/>
    </row>
    <row r="134" spans="1:6" s="1" customFormat="1">
      <c r="A134" s="6"/>
      <c r="B134" s="5">
        <v>320201</v>
      </c>
      <c r="C134" s="6" t="s">
        <v>605</v>
      </c>
      <c r="D134" s="14">
        <f>SUM(D135:D140)</f>
        <v>0</v>
      </c>
      <c r="E134" s="14">
        <f t="shared" ref="E134:F134" si="7">SUM(E135:E140)</f>
        <v>0</v>
      </c>
      <c r="F134" s="14">
        <f t="shared" si="7"/>
        <v>0</v>
      </c>
    </row>
    <row r="135" spans="1:6" hidden="1">
      <c r="A135" s="68" t="s">
        <v>832</v>
      </c>
      <c r="B135" s="8">
        <v>32020101</v>
      </c>
      <c r="C135" s="9" t="s">
        <v>607</v>
      </c>
      <c r="D135" s="15"/>
      <c r="E135" s="15"/>
      <c r="F135" s="15"/>
    </row>
    <row r="136" spans="1:6" hidden="1">
      <c r="A136" s="9"/>
      <c r="B136" s="8"/>
      <c r="C136" s="9"/>
      <c r="D136" s="15"/>
      <c r="E136" s="15"/>
      <c r="F136" s="15"/>
    </row>
    <row r="137" spans="1:6" hidden="1">
      <c r="A137" s="68" t="s">
        <v>833</v>
      </c>
      <c r="B137" s="8">
        <v>32020102</v>
      </c>
      <c r="C137" s="9" t="s">
        <v>660</v>
      </c>
      <c r="D137" s="15"/>
      <c r="E137" s="15"/>
      <c r="F137" s="15"/>
    </row>
    <row r="138" spans="1:6" hidden="1">
      <c r="A138" s="9"/>
      <c r="B138" s="8"/>
      <c r="C138" s="9"/>
      <c r="D138" s="15"/>
      <c r="E138" s="15"/>
      <c r="F138" s="15"/>
    </row>
    <row r="139" spans="1:6" hidden="1">
      <c r="A139" s="68" t="s">
        <v>834</v>
      </c>
      <c r="B139" s="8">
        <v>32020104</v>
      </c>
      <c r="C139" s="9" t="s">
        <v>612</v>
      </c>
      <c r="D139" s="15"/>
      <c r="E139" s="15"/>
      <c r="F139" s="15"/>
    </row>
    <row r="140" spans="1:6" hidden="1">
      <c r="A140" s="9"/>
      <c r="B140" s="8"/>
      <c r="C140" s="9"/>
      <c r="D140" s="15"/>
      <c r="E140" s="15"/>
      <c r="F140" s="15"/>
    </row>
    <row r="141" spans="1:6" s="1" customFormat="1">
      <c r="A141" s="6"/>
      <c r="B141" s="5">
        <v>320301</v>
      </c>
      <c r="C141" s="6" t="s">
        <v>613</v>
      </c>
      <c r="D141" s="14">
        <f>SUM(D142:D146)</f>
        <v>0</v>
      </c>
      <c r="E141" s="14">
        <f t="shared" ref="E141:F141" si="8">SUM(E142:E146)</f>
        <v>0</v>
      </c>
      <c r="F141" s="14">
        <f t="shared" si="8"/>
        <v>0</v>
      </c>
    </row>
    <row r="142" spans="1:6" hidden="1">
      <c r="A142" s="68" t="s">
        <v>835</v>
      </c>
      <c r="B142" s="8">
        <v>32030101</v>
      </c>
      <c r="C142" s="9" t="s">
        <v>615</v>
      </c>
      <c r="D142" s="15"/>
      <c r="E142" s="15"/>
      <c r="F142" s="15"/>
    </row>
    <row r="143" spans="1:6" hidden="1">
      <c r="A143" s="68" t="s">
        <v>836</v>
      </c>
      <c r="B143" s="8">
        <v>32030109</v>
      </c>
      <c r="C143" s="9" t="s">
        <v>617</v>
      </c>
      <c r="D143" s="15"/>
      <c r="E143" s="15"/>
      <c r="F143" s="15"/>
    </row>
    <row r="144" spans="1:6" hidden="1">
      <c r="A144" s="68" t="s">
        <v>837</v>
      </c>
      <c r="B144" s="8">
        <v>32030110</v>
      </c>
      <c r="C144" s="9" t="s">
        <v>619</v>
      </c>
      <c r="D144" s="15"/>
      <c r="E144" s="15"/>
      <c r="F144" s="15"/>
    </row>
    <row r="145" spans="1:6" hidden="1">
      <c r="A145" s="16"/>
      <c r="B145" s="17"/>
      <c r="C145" s="16"/>
      <c r="D145" s="15"/>
      <c r="E145" s="15"/>
      <c r="F145" s="15"/>
    </row>
    <row r="146" spans="1:6" hidden="1">
      <c r="A146" s="16"/>
      <c r="B146" s="17"/>
      <c r="C146" s="16"/>
      <c r="D146" s="15"/>
      <c r="E146" s="15"/>
      <c r="F146" s="15"/>
    </row>
    <row r="147" spans="1:6" s="1" customFormat="1">
      <c r="A147" s="6"/>
      <c r="B147" s="5">
        <v>32011000</v>
      </c>
      <c r="C147" s="6" t="s">
        <v>620</v>
      </c>
      <c r="D147" s="14">
        <f>SUM(D148:D149)</f>
        <v>0</v>
      </c>
      <c r="E147" s="14">
        <f t="shared" ref="E147:F147" si="9">SUM(E148:E149)</f>
        <v>0</v>
      </c>
      <c r="F147" s="14">
        <f t="shared" si="9"/>
        <v>0</v>
      </c>
    </row>
    <row r="148" spans="1:6" hidden="1">
      <c r="A148" s="68" t="s">
        <v>838</v>
      </c>
      <c r="B148" s="16"/>
      <c r="C148" s="16"/>
      <c r="D148" s="15"/>
      <c r="E148" s="15"/>
      <c r="F148" s="15"/>
    </row>
    <row r="149" spans="1:6" hidden="1">
      <c r="A149" s="16"/>
      <c r="B149" s="16"/>
      <c r="C149" s="16"/>
      <c r="D149" s="15"/>
      <c r="E149" s="15"/>
      <c r="F149" s="15"/>
    </row>
    <row r="150" spans="1:6" hidden="1"/>
    <row r="151" spans="1:6" hidden="1"/>
    <row r="152" spans="1:6" hidden="1"/>
    <row r="153" spans="1:6" hidden="1"/>
    <row r="154" spans="1:6" hidden="1"/>
    <row r="155" spans="1:6" hidden="1"/>
    <row r="156" spans="1:6" hidden="1"/>
    <row r="157" spans="1:6" hidden="1"/>
    <row r="158" spans="1:6" hidden="1"/>
    <row r="159" spans="1:6" hidden="1"/>
    <row r="160" spans="1:6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6Fxayw47g1KjANjuLnsVMmUwvwQkp77ln6pS6BH7o3Y4FwYP6O3xYkWXVaII9y4Pj22tUtYjYAhmU8+fJgeusg==" saltValue="RgoHfcn54lxeJ8U69Cq2/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47" bottom="0.44" header="0.31496062992125984" footer="0.31496062992125984"/>
  <pageSetup paperSize="9" scale="59" orientation="landscape" r:id="rId1"/>
  <headerFooter>
    <oddFooter>&amp;CPage &amp;P</oddFooter>
  </headerFooter>
  <rowBreaks count="1" manualBreakCount="1">
    <brk id="10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B1" zoomScale="90" zoomScaleNormal="140" workbookViewId="0">
      <selection activeCell="D12" sqref="D12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839</v>
      </c>
      <c r="B3" s="73"/>
      <c r="C3" s="73"/>
      <c r="D3" s="73"/>
      <c r="E3" s="73"/>
    </row>
    <row r="4" spans="1:5">
      <c r="A4" s="72" t="s">
        <v>840</v>
      </c>
      <c r="B4" s="72"/>
      <c r="C4" s="72"/>
      <c r="D4" s="72"/>
      <c r="E4" s="72"/>
    </row>
    <row r="6" spans="1:5" ht="44.5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C8+C14+C21</f>
        <v>1133671776.55</v>
      </c>
      <c r="D7" s="7">
        <f t="shared" ref="D7:E7" si="0">D8+D14+D21</f>
        <v>1098827414.97</v>
      </c>
      <c r="E7" s="7">
        <f t="shared" si="0"/>
        <v>1256565618.1600001</v>
      </c>
    </row>
    <row r="8" spans="1:5" s="1" customFormat="1">
      <c r="A8" s="12">
        <v>2101</v>
      </c>
      <c r="B8" s="12" t="s">
        <v>437</v>
      </c>
      <c r="C8" s="7">
        <f>C9</f>
        <v>1121671776.55</v>
      </c>
      <c r="D8" s="7">
        <f t="shared" ref="D8:E8" si="1">D9</f>
        <v>1086827414.97</v>
      </c>
      <c r="E8" s="7">
        <f t="shared" si="1"/>
        <v>1244565618.1600001</v>
      </c>
    </row>
    <row r="9" spans="1:5" s="1" customFormat="1">
      <c r="A9" s="12">
        <v>210101</v>
      </c>
      <c r="B9" s="12" t="s">
        <v>438</v>
      </c>
      <c r="C9" s="7">
        <f>SUM(C10:C13)</f>
        <v>1121671776.55</v>
      </c>
      <c r="D9" s="7">
        <f t="shared" ref="D9:E9" si="2">SUM(D10:D13)</f>
        <v>1086827414.97</v>
      </c>
      <c r="E9" s="7">
        <f t="shared" si="2"/>
        <v>1244565618.1600001</v>
      </c>
    </row>
    <row r="10" spans="1:5">
      <c r="A10" s="13">
        <v>21010101</v>
      </c>
      <c r="B10" s="11" t="s">
        <v>841</v>
      </c>
      <c r="C10" s="18">
        <v>34652860</v>
      </c>
      <c r="D10" s="18">
        <v>32419065.920000002</v>
      </c>
      <c r="E10" s="18">
        <v>36766822</v>
      </c>
    </row>
    <row r="11" spans="1:5">
      <c r="A11" s="13">
        <v>21010101</v>
      </c>
      <c r="B11" s="11" t="s">
        <v>842</v>
      </c>
      <c r="C11" s="10">
        <v>1087018916.55</v>
      </c>
      <c r="D11" s="10">
        <v>1054408349.05</v>
      </c>
      <c r="E11" s="10">
        <v>1207798796.1600001</v>
      </c>
    </row>
    <row r="12" spans="1:5" hidden="1">
      <c r="A12" s="13">
        <v>21010102</v>
      </c>
      <c r="B12" s="11" t="s">
        <v>439</v>
      </c>
      <c r="C12" s="10"/>
      <c r="D12" s="10"/>
      <c r="E12" s="10"/>
    </row>
    <row r="13" spans="1:5" hidden="1">
      <c r="A13" s="13">
        <v>21010103</v>
      </c>
      <c r="B13" s="11" t="s">
        <v>440</v>
      </c>
      <c r="C13" s="10"/>
      <c r="D13" s="10"/>
      <c r="E13" s="10"/>
    </row>
    <row r="14" spans="1:5" s="1" customFormat="1">
      <c r="A14" s="12">
        <v>2102</v>
      </c>
      <c r="B14" s="12" t="s">
        <v>441</v>
      </c>
      <c r="C14" s="7">
        <f>C15+C19</f>
        <v>12000000</v>
      </c>
      <c r="D14" s="7">
        <f t="shared" ref="D14:E14" si="3">D15+D19</f>
        <v>12000000</v>
      </c>
      <c r="E14" s="7">
        <f t="shared" si="3"/>
        <v>12000000</v>
      </c>
    </row>
    <row r="15" spans="1:5" s="1" customFormat="1">
      <c r="A15" s="12">
        <v>210201</v>
      </c>
      <c r="B15" s="12" t="s">
        <v>442</v>
      </c>
      <c r="C15" s="7">
        <f>SUM(C16:C18)</f>
        <v>12000000</v>
      </c>
      <c r="D15" s="7">
        <f t="shared" ref="D15:E15" si="4">SUM(D16:D18)</f>
        <v>12000000</v>
      </c>
      <c r="E15" s="7">
        <f t="shared" si="4"/>
        <v>12000000</v>
      </c>
    </row>
    <row r="16" spans="1:5" hidden="1">
      <c r="A16" s="13">
        <v>21020104</v>
      </c>
      <c r="B16" s="11" t="s">
        <v>443</v>
      </c>
      <c r="C16" s="10"/>
      <c r="D16" s="10"/>
      <c r="E16" s="10"/>
    </row>
    <row r="17" spans="1:5" hidden="1">
      <c r="A17" s="13">
        <v>21020108</v>
      </c>
      <c r="B17" s="11" t="s">
        <v>444</v>
      </c>
      <c r="C17" s="10"/>
      <c r="D17" s="10"/>
      <c r="E17" s="10"/>
    </row>
    <row r="18" spans="1:5">
      <c r="A18" s="13">
        <v>21020109</v>
      </c>
      <c r="B18" s="11" t="s">
        <v>445</v>
      </c>
      <c r="C18" s="18">
        <v>12000000</v>
      </c>
      <c r="D18" s="10">
        <v>12000000</v>
      </c>
      <c r="E18" s="10">
        <v>12000000</v>
      </c>
    </row>
    <row r="19" spans="1:5" s="1" customFormat="1">
      <c r="A19" s="12">
        <v>210202</v>
      </c>
      <c r="B19" s="12" t="s">
        <v>446</v>
      </c>
      <c r="C19" s="7">
        <f>SUM(C20)</f>
        <v>0</v>
      </c>
      <c r="D19" s="7">
        <f t="shared" ref="D19:E19" si="5">SUM(D20)</f>
        <v>0</v>
      </c>
      <c r="E19" s="7">
        <f t="shared" si="5"/>
        <v>0</v>
      </c>
    </row>
    <row r="20" spans="1:5" hidden="1">
      <c r="A20" s="13">
        <v>21020207</v>
      </c>
      <c r="B20" s="11" t="s">
        <v>447</v>
      </c>
      <c r="C20" s="10"/>
      <c r="D20" s="10"/>
      <c r="E20" s="10"/>
    </row>
    <row r="21" spans="1:5" s="1" customFormat="1">
      <c r="A21" s="12">
        <v>210301</v>
      </c>
      <c r="B21" s="12" t="s">
        <v>448</v>
      </c>
      <c r="C21" s="7">
        <f>SUM(C22:C24)</f>
        <v>0</v>
      </c>
      <c r="D21" s="7">
        <f t="shared" ref="D21:E21" si="6">SUM(D22:D24)</f>
        <v>0</v>
      </c>
      <c r="E21" s="7">
        <f t="shared" si="6"/>
        <v>0</v>
      </c>
    </row>
    <row r="22" spans="1:5" hidden="1">
      <c r="A22" s="13">
        <v>21030101</v>
      </c>
      <c r="B22" s="11" t="s">
        <v>449</v>
      </c>
      <c r="C22" s="10"/>
      <c r="D22" s="10"/>
      <c r="E22" s="10"/>
    </row>
    <row r="23" spans="1:5" hidden="1">
      <c r="A23" s="13">
        <v>21030102</v>
      </c>
      <c r="B23" s="11" t="s">
        <v>450</v>
      </c>
      <c r="C23" s="10"/>
      <c r="D23" s="10"/>
      <c r="E23" s="10"/>
    </row>
    <row r="24" spans="1:5" hidden="1">
      <c r="A24" s="13">
        <v>21030104</v>
      </c>
      <c r="B24" s="11" t="s">
        <v>451</v>
      </c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>
      <c r="A26" s="13"/>
      <c r="B26" s="11"/>
      <c r="C26" s="10"/>
      <c r="D26" s="10"/>
      <c r="E26" s="10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YSV3IXqG+lVbVR3dipnVKTtby1Y6+H4k++jKyk7kMHMZ2T44/58nIyUByqadaO7hHs5dKb0H8VQvsjTjtl/0KQ==" saltValue="lz1KU0zYFgbdPSYH6sY/F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36" zoomScale="90" zoomScaleNormal="120" workbookViewId="0">
      <selection activeCell="E21" sqref="E2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843</v>
      </c>
      <c r="B4" s="73"/>
      <c r="C4" s="73"/>
      <c r="D4" s="73"/>
      <c r="E4" s="73"/>
    </row>
    <row r="5" spans="1:5">
      <c r="A5" s="72" t="s">
        <v>840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162502818</v>
      </c>
      <c r="D7" s="7">
        <f t="shared" ref="D7:E7" si="0">D8+D84+D88+D93</f>
        <v>79650000</v>
      </c>
      <c r="E7" s="7">
        <f t="shared" si="0"/>
        <v>115500000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18000000</v>
      </c>
      <c r="D8" s="7">
        <f t="shared" ref="D8:E8" si="1">D9+D14+D22+D36+D45+D48+D54+D63+D67+D70</f>
        <v>14650000</v>
      </c>
      <c r="E8" s="7">
        <f t="shared" si="1"/>
        <v>35500000</v>
      </c>
    </row>
    <row r="9" spans="1:5" s="1" customFormat="1">
      <c r="A9" s="5">
        <v>220201</v>
      </c>
      <c r="B9" s="6" t="s">
        <v>456</v>
      </c>
      <c r="C9" s="7">
        <f>SUM(C10:C13)</f>
        <v>1500000</v>
      </c>
      <c r="D9" s="7">
        <f t="shared" ref="D9:E9" si="2">SUM(D10:D13)</f>
        <v>1500000</v>
      </c>
      <c r="E9" s="7">
        <f t="shared" si="2"/>
        <v>2000000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1500000</v>
      </c>
      <c r="D11" s="10">
        <v>1500000</v>
      </c>
      <c r="E11" s="10">
        <v>2000000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8500000</v>
      </c>
      <c r="D22" s="7">
        <f t="shared" ref="D22:E22" si="3">SUM(D23:D35)</f>
        <v>7800000</v>
      </c>
      <c r="E22" s="7">
        <f t="shared" si="3"/>
        <v>13500000</v>
      </c>
    </row>
    <row r="23" spans="1:5">
      <c r="A23" s="8">
        <v>22020301</v>
      </c>
      <c r="B23" s="9" t="s">
        <v>470</v>
      </c>
      <c r="C23" s="10">
        <v>500000</v>
      </c>
      <c r="D23" s="10">
        <v>500000</v>
      </c>
      <c r="E23" s="10">
        <v>500000</v>
      </c>
    </row>
    <row r="24" spans="1:5">
      <c r="A24" s="8">
        <v>22020302</v>
      </c>
      <c r="B24" s="9" t="s">
        <v>471</v>
      </c>
      <c r="C24" s="10">
        <v>3000000</v>
      </c>
      <c r="D24" s="10">
        <v>3000000</v>
      </c>
      <c r="E24" s="10">
        <v>5000000</v>
      </c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>
      <c r="A31" s="8">
        <v>22020309</v>
      </c>
      <c r="B31" s="9" t="s">
        <v>478</v>
      </c>
      <c r="C31" s="10"/>
      <c r="D31" s="10"/>
      <c r="E31" s="10">
        <v>3000000</v>
      </c>
    </row>
    <row r="32" spans="1:5">
      <c r="A32" s="8">
        <v>22020310</v>
      </c>
      <c r="B32" s="9" t="s">
        <v>479</v>
      </c>
      <c r="C32" s="10">
        <v>5000000</v>
      </c>
      <c r="D32" s="10">
        <v>4300000</v>
      </c>
      <c r="E32" s="10">
        <v>5000000</v>
      </c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1000000</v>
      </c>
      <c r="D36" s="7">
        <f t="shared" ref="D36:E36" si="4">SUM(D37:D44)</f>
        <v>850000</v>
      </c>
      <c r="E36" s="7">
        <f t="shared" si="4"/>
        <v>1000000</v>
      </c>
    </row>
    <row r="37" spans="1:5" hidden="1">
      <c r="A37" s="8">
        <v>22020401</v>
      </c>
      <c r="B37" s="9" t="s">
        <v>484</v>
      </c>
      <c r="C37" s="10"/>
      <c r="D37" s="10"/>
      <c r="E37" s="10"/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>
      <c r="A44" s="8">
        <v>22020411</v>
      </c>
      <c r="B44" s="9" t="s">
        <v>491</v>
      </c>
      <c r="C44" s="10">
        <v>1000000</v>
      </c>
      <c r="D44" s="10">
        <v>850000</v>
      </c>
      <c r="E44" s="10">
        <v>1000000</v>
      </c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511</v>
      </c>
      <c r="C64" s="10"/>
      <c r="D64" s="10"/>
      <c r="E64" s="10"/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7000000</v>
      </c>
      <c r="D70" s="7">
        <f t="shared" ref="D70:E70" si="10">SUM(D71:D83)</f>
        <v>4500000</v>
      </c>
      <c r="E70" s="7">
        <f t="shared" si="10"/>
        <v>19000000</v>
      </c>
    </row>
    <row r="71" spans="1:5">
      <c r="A71" s="8">
        <v>22021001</v>
      </c>
      <c r="B71" s="9" t="s">
        <v>518</v>
      </c>
      <c r="C71" s="10">
        <v>1000000</v>
      </c>
      <c r="D71" s="10">
        <v>1000000</v>
      </c>
      <c r="E71" s="10">
        <v>2000000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>
      <c r="A73" s="8">
        <v>22021003</v>
      </c>
      <c r="B73" s="9" t="s">
        <v>520</v>
      </c>
      <c r="C73" s="10">
        <v>3000000</v>
      </c>
      <c r="D73" s="10">
        <v>500000</v>
      </c>
      <c r="E73" s="10">
        <v>5000000</v>
      </c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3000000</v>
      </c>
      <c r="D76" s="10">
        <v>3000000</v>
      </c>
      <c r="E76" s="10">
        <v>5000000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>
      <c r="A78" s="8">
        <v>22021009</v>
      </c>
      <c r="B78" s="9" t="s">
        <v>525</v>
      </c>
      <c r="C78" s="10"/>
      <c r="D78" s="10"/>
      <c r="E78" s="10">
        <v>5000000</v>
      </c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>
      <c r="A83" s="8">
        <v>22021052</v>
      </c>
      <c r="B83" s="9" t="s">
        <v>530</v>
      </c>
      <c r="C83" s="10"/>
      <c r="D83" s="10"/>
      <c r="E83" s="10">
        <v>2000000</v>
      </c>
    </row>
    <row r="84" spans="1:5" s="1" customFormat="1">
      <c r="A84" s="5">
        <v>2204</v>
      </c>
      <c r="B84" s="6" t="s">
        <v>531</v>
      </c>
      <c r="C84" s="7">
        <f>C85</f>
        <v>5000000</v>
      </c>
      <c r="D84" s="7">
        <f t="shared" ref="D84:E84" si="11">D85</f>
        <v>5000000</v>
      </c>
      <c r="E84" s="7">
        <f t="shared" si="11"/>
        <v>10000000</v>
      </c>
    </row>
    <row r="85" spans="1:5" s="1" customFormat="1">
      <c r="A85" s="5">
        <v>220401</v>
      </c>
      <c r="B85" s="6" t="s">
        <v>532</v>
      </c>
      <c r="C85" s="7">
        <f>SUM(C86:C87)</f>
        <v>5000000</v>
      </c>
      <c r="D85" s="7">
        <f>SUM(D86:D87)</f>
        <v>5000000</v>
      </c>
      <c r="E85" s="7">
        <f>SUM(E86:E87)</f>
        <v>10000000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>
      <c r="A87" s="8">
        <v>22040109</v>
      </c>
      <c r="B87" s="9" t="s">
        <v>534</v>
      </c>
      <c r="C87" s="10">
        <v>5000000</v>
      </c>
      <c r="D87" s="10">
        <v>5000000</v>
      </c>
      <c r="E87" s="10">
        <v>10000000</v>
      </c>
    </row>
    <row r="88" spans="1:5" s="1" customFormat="1">
      <c r="A88" s="5">
        <v>2205</v>
      </c>
      <c r="B88" s="6" t="s">
        <v>535</v>
      </c>
      <c r="C88" s="7">
        <f>C89</f>
        <v>139502818</v>
      </c>
      <c r="D88" s="7">
        <f t="shared" ref="D88:E88" si="12">D89</f>
        <v>60000000</v>
      </c>
      <c r="E88" s="7">
        <f t="shared" si="12"/>
        <v>70000000</v>
      </c>
    </row>
    <row r="89" spans="1:5" s="1" customFormat="1">
      <c r="A89" s="5">
        <v>220501</v>
      </c>
      <c r="B89" s="6" t="s">
        <v>536</v>
      </c>
      <c r="C89" s="7">
        <f>SUM(C90:C92)</f>
        <v>139502818</v>
      </c>
      <c r="D89" s="7">
        <f t="shared" ref="D89:E89" si="13">SUM(D90:D92)</f>
        <v>60000000</v>
      </c>
      <c r="E89" s="7">
        <f t="shared" si="13"/>
        <v>70000000</v>
      </c>
    </row>
    <row r="90" spans="1:5">
      <c r="A90" s="8">
        <v>22050105</v>
      </c>
      <c r="B90" s="9" t="s">
        <v>537</v>
      </c>
      <c r="C90" s="10">
        <v>50000000</v>
      </c>
      <c r="D90" s="10">
        <v>5500000</v>
      </c>
      <c r="E90" s="10">
        <v>10000000</v>
      </c>
    </row>
    <row r="91" spans="1:5">
      <c r="A91" s="8">
        <v>22050108</v>
      </c>
      <c r="B91" s="9" t="s">
        <v>538</v>
      </c>
      <c r="C91" s="10">
        <v>45000000</v>
      </c>
      <c r="D91" s="10">
        <v>45000000</v>
      </c>
      <c r="E91" s="10">
        <v>50000000</v>
      </c>
    </row>
    <row r="92" spans="1:5">
      <c r="A92" s="8">
        <v>22050110</v>
      </c>
      <c r="B92" s="9" t="s">
        <v>539</v>
      </c>
      <c r="C92" s="10">
        <v>44502818</v>
      </c>
      <c r="D92" s="10">
        <v>9500000</v>
      </c>
      <c r="E92" s="10">
        <v>10000000</v>
      </c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haH19ZHZLR1isMIJ40lg36mEAfeQ0uKaOA2qt8fF8pLo5p5B7K0Wij5dAZO8Npm93libU9f4KE3ycHqqnrTXTw==" saltValue="CxejjNIif1uQLxw5Y2NMU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54" bottom="0.43307086614173229" header="0.31496062992125984" footer="0.31496062992125984"/>
  <pageSetup paperSize="9" scale="81" orientation="landscape" r:id="rId1"/>
  <headerFooter>
    <oddFooter>&amp;CPage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B37" zoomScaleNormal="130" workbookViewId="0">
      <selection activeCell="B94" sqref="A94:XFD96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42.54296875" style="2" customWidth="1"/>
    <col min="4" max="6" width="25.4531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</row>
    <row r="2" spans="1:6">
      <c r="A2" s="72" t="s">
        <v>844</v>
      </c>
      <c r="B2" s="72"/>
      <c r="C2" s="72"/>
      <c r="D2" s="72"/>
      <c r="E2" s="72"/>
    </row>
    <row r="3" spans="1:6">
      <c r="A3" s="72" t="s">
        <v>840</v>
      </c>
      <c r="B3" s="72"/>
      <c r="C3" s="72"/>
      <c r="D3" s="72"/>
      <c r="E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845</v>
      </c>
      <c r="B6" s="5">
        <v>3</v>
      </c>
      <c r="C6" s="6" t="s">
        <v>562</v>
      </c>
      <c r="D6" s="14">
        <f>D7+D17+D46+D52+D58+D67+D74+D86+D93+D99</f>
        <v>0</v>
      </c>
      <c r="E6" s="14">
        <f t="shared" ref="E6:F6" si="0">E7+E17+E46+E52+E58+E67+E74+E86+E93+E99</f>
        <v>0</v>
      </c>
      <c r="F6" s="14">
        <f t="shared" si="0"/>
        <v>246000000</v>
      </c>
    </row>
    <row r="7" spans="1:6" s="1" customFormat="1">
      <c r="A7" s="6"/>
      <c r="B7" s="5">
        <v>32010100</v>
      </c>
      <c r="C7" s="6" t="s">
        <v>563</v>
      </c>
      <c r="D7" s="14">
        <f>SUM(D8:D16)</f>
        <v>0</v>
      </c>
      <c r="E7" s="14">
        <f t="shared" ref="E7:F7" si="1">SUM(E8:E16)</f>
        <v>0</v>
      </c>
      <c r="F7" s="14">
        <f t="shared" si="1"/>
        <v>0</v>
      </c>
    </row>
    <row r="8" spans="1:6" hidden="1">
      <c r="A8" s="68" t="s">
        <v>846</v>
      </c>
      <c r="B8" s="8">
        <v>32010101</v>
      </c>
      <c r="C8" s="9" t="s">
        <v>565</v>
      </c>
      <c r="D8" s="15"/>
      <c r="E8" s="15"/>
      <c r="F8" s="15"/>
    </row>
    <row r="9" spans="1:6" hidden="1">
      <c r="A9" s="9"/>
      <c r="B9" s="8"/>
      <c r="C9" s="9"/>
      <c r="D9" s="15"/>
      <c r="E9" s="15"/>
      <c r="F9" s="15"/>
    </row>
    <row r="10" spans="1:6" hidden="1">
      <c r="A10" s="9"/>
      <c r="B10" s="8"/>
      <c r="C10" s="9"/>
      <c r="D10" s="15"/>
      <c r="E10" s="15"/>
      <c r="F10" s="15"/>
    </row>
    <row r="11" spans="1:6" hidden="1">
      <c r="A11" s="9"/>
      <c r="B11" s="8"/>
      <c r="C11" s="9"/>
      <c r="D11" s="15"/>
      <c r="E11" s="15"/>
      <c r="F11" s="15"/>
    </row>
    <row r="12" spans="1:6" hidden="1">
      <c r="A12" s="9"/>
      <c r="B12" s="8"/>
      <c r="C12" s="9"/>
      <c r="D12" s="15"/>
      <c r="E12" s="15"/>
      <c r="F12" s="15"/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573</v>
      </c>
      <c r="D17" s="14">
        <f>SUM(D18:D45)</f>
        <v>0</v>
      </c>
      <c r="E17" s="14">
        <f>SUM(E18:E45)</f>
        <v>0</v>
      </c>
      <c r="F17" s="14">
        <f>SUM(F18:F45)</f>
        <v>246000000</v>
      </c>
    </row>
    <row r="18" spans="1:6" hidden="1">
      <c r="A18" s="68" t="s">
        <v>847</v>
      </c>
      <c r="B18" s="8">
        <v>32010202</v>
      </c>
      <c r="C18" s="9" t="s">
        <v>575</v>
      </c>
      <c r="D18" s="15"/>
      <c r="E18" s="15"/>
      <c r="F18" s="15"/>
    </row>
    <row r="19" spans="1:6">
      <c r="A19" s="68" t="s">
        <v>848</v>
      </c>
      <c r="B19" s="17"/>
      <c r="C19" s="9" t="s">
        <v>849</v>
      </c>
      <c r="D19" s="15"/>
      <c r="E19" s="15"/>
      <c r="F19" s="15">
        <v>25000000</v>
      </c>
    </row>
    <row r="20" spans="1:6">
      <c r="A20" s="68" t="s">
        <v>850</v>
      </c>
      <c r="B20" s="17"/>
      <c r="C20" s="9" t="s">
        <v>851</v>
      </c>
      <c r="D20" s="15"/>
      <c r="E20" s="15"/>
      <c r="F20" s="15">
        <v>5000000</v>
      </c>
    </row>
    <row r="21" spans="1:6">
      <c r="A21" s="68" t="s">
        <v>852</v>
      </c>
      <c r="B21" s="17"/>
      <c r="C21" s="9" t="s">
        <v>853</v>
      </c>
      <c r="D21" s="15"/>
      <c r="E21" s="15"/>
      <c r="F21" s="15">
        <v>5000000</v>
      </c>
    </row>
    <row r="22" spans="1:6">
      <c r="A22" s="68" t="s">
        <v>854</v>
      </c>
      <c r="B22" s="17"/>
      <c r="C22" s="9" t="s">
        <v>855</v>
      </c>
      <c r="D22" s="15"/>
      <c r="E22" s="15"/>
      <c r="F22" s="15">
        <v>5000000</v>
      </c>
    </row>
    <row r="23" spans="1:6">
      <c r="A23" s="68" t="s">
        <v>856</v>
      </c>
      <c r="B23" s="17"/>
      <c r="C23" s="9" t="s">
        <v>857</v>
      </c>
      <c r="D23" s="15"/>
      <c r="E23" s="15"/>
      <c r="F23" s="15">
        <v>5000000</v>
      </c>
    </row>
    <row r="24" spans="1:6">
      <c r="A24" s="68" t="s">
        <v>858</v>
      </c>
      <c r="B24" s="17"/>
      <c r="C24" s="9" t="s">
        <v>859</v>
      </c>
      <c r="D24" s="15"/>
      <c r="E24" s="15"/>
      <c r="F24" s="15">
        <v>5000000</v>
      </c>
    </row>
    <row r="25" spans="1:6" ht="30">
      <c r="A25" s="68" t="s">
        <v>860</v>
      </c>
      <c r="B25" s="17"/>
      <c r="C25" s="9" t="s">
        <v>861</v>
      </c>
      <c r="D25" s="15"/>
      <c r="E25" s="15"/>
      <c r="F25" s="15">
        <v>5000000</v>
      </c>
    </row>
    <row r="26" spans="1:6" ht="30">
      <c r="A26" s="68" t="s">
        <v>862</v>
      </c>
      <c r="B26" s="17"/>
      <c r="C26" s="16" t="s">
        <v>863</v>
      </c>
      <c r="D26" s="15"/>
      <c r="E26" s="15"/>
      <c r="F26" s="15">
        <v>5000000</v>
      </c>
    </row>
    <row r="27" spans="1:6">
      <c r="A27" s="68" t="s">
        <v>864</v>
      </c>
      <c r="B27" s="17"/>
      <c r="C27" s="16" t="s">
        <v>865</v>
      </c>
      <c r="D27" s="15"/>
      <c r="E27" s="15"/>
      <c r="F27" s="15">
        <v>4000000</v>
      </c>
    </row>
    <row r="28" spans="1:6">
      <c r="A28" s="68" t="s">
        <v>866</v>
      </c>
      <c r="B28" s="17"/>
      <c r="C28" s="16" t="s">
        <v>867</v>
      </c>
      <c r="D28" s="15"/>
      <c r="E28" s="15"/>
      <c r="F28" s="15">
        <v>10000000</v>
      </c>
    </row>
    <row r="29" spans="1:6" ht="30">
      <c r="A29" s="68" t="s">
        <v>868</v>
      </c>
      <c r="B29" s="17"/>
      <c r="C29" s="16" t="s">
        <v>869</v>
      </c>
      <c r="D29" s="15"/>
      <c r="E29" s="15"/>
      <c r="F29" s="15">
        <v>10000000</v>
      </c>
    </row>
    <row r="30" spans="1:6" ht="30">
      <c r="A30" s="68" t="s">
        <v>870</v>
      </c>
      <c r="B30" s="17"/>
      <c r="C30" s="16" t="s">
        <v>871</v>
      </c>
      <c r="D30" s="15"/>
      <c r="E30" s="15"/>
      <c r="F30" s="15">
        <v>15000000</v>
      </c>
    </row>
    <row r="31" spans="1:6" ht="30">
      <c r="A31" s="68" t="s">
        <v>872</v>
      </c>
      <c r="B31" s="17"/>
      <c r="C31" s="16" t="s">
        <v>873</v>
      </c>
      <c r="D31" s="15"/>
      <c r="E31" s="15"/>
      <c r="F31" s="15">
        <v>10000000</v>
      </c>
    </row>
    <row r="32" spans="1:6" ht="30">
      <c r="A32" s="68" t="s">
        <v>874</v>
      </c>
      <c r="B32" s="17"/>
      <c r="C32" s="16" t="s">
        <v>875</v>
      </c>
      <c r="D32" s="15"/>
      <c r="E32" s="15"/>
      <c r="F32" s="15">
        <v>50000000</v>
      </c>
    </row>
    <row r="33" spans="1:6">
      <c r="A33" s="68" t="s">
        <v>876</v>
      </c>
      <c r="B33" s="17"/>
      <c r="C33" s="16" t="s">
        <v>877</v>
      </c>
      <c r="D33" s="15"/>
      <c r="E33" s="15"/>
      <c r="F33" s="15">
        <v>10000000</v>
      </c>
    </row>
    <row r="34" spans="1:6" ht="30">
      <c r="A34" s="68" t="s">
        <v>878</v>
      </c>
      <c r="B34" s="17"/>
      <c r="C34" s="16" t="s">
        <v>879</v>
      </c>
      <c r="D34" s="15"/>
      <c r="E34" s="15"/>
      <c r="F34" s="15">
        <v>10000000</v>
      </c>
    </row>
    <row r="35" spans="1:6">
      <c r="A35" s="68" t="s">
        <v>880</v>
      </c>
      <c r="B35" s="17"/>
      <c r="C35" s="16" t="s">
        <v>881</v>
      </c>
      <c r="D35" s="15"/>
      <c r="E35" s="15"/>
      <c r="F35" s="15">
        <v>10000000</v>
      </c>
    </row>
    <row r="36" spans="1:6" ht="30">
      <c r="A36" s="68" t="s">
        <v>882</v>
      </c>
      <c r="B36" s="17"/>
      <c r="C36" s="16" t="s">
        <v>883</v>
      </c>
      <c r="D36" s="15"/>
      <c r="E36" s="15"/>
      <c r="F36" s="15">
        <v>7000000</v>
      </c>
    </row>
    <row r="37" spans="1:6">
      <c r="A37" s="9"/>
      <c r="B37" s="17"/>
      <c r="C37" s="16" t="s">
        <v>884</v>
      </c>
      <c r="D37" s="15"/>
      <c r="E37" s="15"/>
      <c r="F37" s="15">
        <v>5000000</v>
      </c>
    </row>
    <row r="38" spans="1:6">
      <c r="A38" s="9"/>
      <c r="B38" s="17"/>
      <c r="C38" s="16" t="s">
        <v>885</v>
      </c>
      <c r="D38" s="15"/>
      <c r="E38" s="15"/>
      <c r="F38" s="15">
        <v>5000000</v>
      </c>
    </row>
    <row r="39" spans="1:6">
      <c r="A39" s="9"/>
      <c r="B39" s="17"/>
      <c r="C39" s="16" t="s">
        <v>886</v>
      </c>
      <c r="D39" s="15"/>
      <c r="E39" s="15"/>
      <c r="F39" s="15">
        <v>10000000</v>
      </c>
    </row>
    <row r="40" spans="1:6" ht="30">
      <c r="A40" s="9"/>
      <c r="B40" s="17"/>
      <c r="C40" s="16" t="s">
        <v>887</v>
      </c>
      <c r="D40" s="15"/>
      <c r="E40" s="15"/>
      <c r="F40" s="15">
        <v>10000000</v>
      </c>
    </row>
    <row r="41" spans="1:6">
      <c r="A41" s="9"/>
      <c r="B41" s="17"/>
      <c r="C41" s="16" t="s">
        <v>888</v>
      </c>
      <c r="D41" s="15"/>
      <c r="E41" s="15"/>
      <c r="F41" s="15">
        <v>10000000</v>
      </c>
    </row>
    <row r="42" spans="1:6" ht="30">
      <c r="A42" s="9"/>
      <c r="B42" s="17"/>
      <c r="C42" s="16" t="s">
        <v>889</v>
      </c>
      <c r="D42" s="15"/>
      <c r="E42" s="15"/>
      <c r="F42" s="15">
        <v>10000000</v>
      </c>
    </row>
    <row r="43" spans="1:6" hidden="1">
      <c r="A43" s="9"/>
      <c r="B43" s="17"/>
      <c r="C43" s="16"/>
      <c r="D43" s="15"/>
      <c r="E43" s="15"/>
      <c r="F43" s="15"/>
    </row>
    <row r="44" spans="1:6" hidden="1">
      <c r="A44" s="68" t="s">
        <v>890</v>
      </c>
      <c r="B44" s="17"/>
      <c r="C44" s="16"/>
      <c r="D44" s="15"/>
      <c r="E44" s="15"/>
      <c r="F44" s="15"/>
    </row>
    <row r="45" spans="1:6" hidden="1">
      <c r="A45" s="68" t="s">
        <v>891</v>
      </c>
      <c r="B45" s="17"/>
      <c r="C45" s="16"/>
      <c r="D45" s="15"/>
      <c r="E45" s="15"/>
      <c r="F45" s="15"/>
    </row>
    <row r="46" spans="1:6" s="1" customFormat="1">
      <c r="A46" s="6"/>
      <c r="B46" s="5">
        <v>320103</v>
      </c>
      <c r="C46" s="6" t="s">
        <v>576</v>
      </c>
      <c r="D46" s="14">
        <f>SUM(D47:D51)</f>
        <v>0</v>
      </c>
      <c r="E46" s="14">
        <f t="shared" ref="E46:F46" si="2">SUM(E47:E51)</f>
        <v>0</v>
      </c>
      <c r="F46" s="14">
        <f t="shared" si="2"/>
        <v>0</v>
      </c>
    </row>
    <row r="47" spans="1:6">
      <c r="A47" s="68" t="s">
        <v>848</v>
      </c>
      <c r="B47" s="8">
        <v>32010301</v>
      </c>
      <c r="C47" s="9" t="s">
        <v>578</v>
      </c>
      <c r="D47" s="15"/>
      <c r="E47" s="15"/>
      <c r="F47" s="15"/>
    </row>
    <row r="48" spans="1:6" hidden="1">
      <c r="A48" s="9"/>
      <c r="B48" s="8"/>
      <c r="C48" s="9"/>
      <c r="D48" s="15"/>
      <c r="E48" s="15"/>
      <c r="F48" s="15"/>
    </row>
    <row r="49" spans="1:6" hidden="1">
      <c r="A49" s="9"/>
      <c r="B49" s="8"/>
      <c r="C49" s="9"/>
      <c r="D49" s="15"/>
      <c r="E49" s="15"/>
      <c r="F49" s="15"/>
    </row>
    <row r="50" spans="1:6" hidden="1">
      <c r="A50" s="9"/>
      <c r="B50" s="8"/>
      <c r="C50" s="9"/>
      <c r="D50" s="15"/>
      <c r="E50" s="15"/>
      <c r="F50" s="15"/>
    </row>
    <row r="51" spans="1:6" hidden="1">
      <c r="A51" s="9"/>
      <c r="B51" s="8"/>
      <c r="C51" s="9"/>
      <c r="D51" s="15"/>
      <c r="E51" s="15"/>
      <c r="F51" s="15"/>
    </row>
    <row r="52" spans="1:6" s="1" customFormat="1">
      <c r="A52" s="6"/>
      <c r="B52" s="5">
        <v>32010400</v>
      </c>
      <c r="C52" s="6" t="s">
        <v>579</v>
      </c>
      <c r="D52" s="14">
        <f>SUM(D53:D57)</f>
        <v>0</v>
      </c>
      <c r="E52" s="14">
        <f t="shared" ref="E52:F52" si="3">SUM(E53:E57)</f>
        <v>0</v>
      </c>
      <c r="F52" s="14">
        <f t="shared" si="3"/>
        <v>0</v>
      </c>
    </row>
    <row r="53" spans="1:6" hidden="1">
      <c r="A53" s="68" t="s">
        <v>850</v>
      </c>
      <c r="B53" s="8">
        <v>32010405</v>
      </c>
      <c r="C53" s="9" t="s">
        <v>644</v>
      </c>
      <c r="D53" s="15"/>
      <c r="E53" s="15"/>
      <c r="F53" s="15"/>
    </row>
    <row r="54" spans="1:6" hidden="1">
      <c r="A54" s="68" t="s">
        <v>852</v>
      </c>
      <c r="B54" s="8">
        <v>32010406</v>
      </c>
      <c r="C54" s="9" t="s">
        <v>646</v>
      </c>
      <c r="D54" s="15"/>
      <c r="E54" s="15"/>
      <c r="F54" s="15"/>
    </row>
    <row r="55" spans="1:6" hidden="1">
      <c r="A55" s="68" t="s">
        <v>854</v>
      </c>
      <c r="B55" s="8">
        <v>32010407</v>
      </c>
      <c r="C55" s="9" t="s">
        <v>585</v>
      </c>
      <c r="D55" s="15"/>
      <c r="E55" s="15"/>
      <c r="F55" s="15"/>
    </row>
    <row r="56" spans="1:6" hidden="1">
      <c r="A56" s="68" t="s">
        <v>856</v>
      </c>
      <c r="B56" s="8">
        <v>32010408</v>
      </c>
      <c r="C56" s="9" t="s">
        <v>587</v>
      </c>
      <c r="D56" s="15"/>
      <c r="E56" s="15"/>
      <c r="F56" s="15"/>
    </row>
    <row r="57" spans="1:6" hidden="1">
      <c r="A57" s="9"/>
      <c r="B57" s="8"/>
      <c r="C57" s="9"/>
      <c r="D57" s="15"/>
      <c r="E57" s="15"/>
      <c r="F57" s="15"/>
    </row>
    <row r="58" spans="1:6" s="1" customFormat="1">
      <c r="A58" s="6"/>
      <c r="B58" s="5">
        <v>320105</v>
      </c>
      <c r="C58" s="6" t="s">
        <v>588</v>
      </c>
      <c r="D58" s="14">
        <f>SUM(D59:D66)</f>
        <v>0</v>
      </c>
      <c r="E58" s="14">
        <f t="shared" ref="E58:F58" si="4">SUM(E59:E66)</f>
        <v>0</v>
      </c>
      <c r="F58" s="14">
        <f t="shared" si="4"/>
        <v>0</v>
      </c>
    </row>
    <row r="59" spans="1:6" hidden="1">
      <c r="A59" s="68" t="s">
        <v>858</v>
      </c>
      <c r="B59" s="8">
        <v>32010501</v>
      </c>
      <c r="C59" s="9" t="s">
        <v>590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9"/>
      <c r="B61" s="8"/>
      <c r="C61" s="9"/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16"/>
      <c r="B64" s="17"/>
      <c r="C64" s="16"/>
      <c r="D64" s="15"/>
      <c r="E64" s="15"/>
      <c r="F64" s="15"/>
    </row>
    <row r="65" spans="1:6" hidden="1">
      <c r="A65" s="16"/>
      <c r="B65" s="17"/>
      <c r="C65" s="16"/>
      <c r="D65" s="15"/>
      <c r="E65" s="15"/>
      <c r="F65" s="15"/>
    </row>
    <row r="66" spans="1:6" hidden="1">
      <c r="A66" s="16"/>
      <c r="B66" s="17"/>
      <c r="C66" s="16"/>
      <c r="D66" s="15"/>
      <c r="E66" s="15"/>
      <c r="F66" s="15"/>
    </row>
    <row r="67" spans="1:6" s="1" customFormat="1">
      <c r="A67" s="6"/>
      <c r="B67" s="5">
        <v>320106</v>
      </c>
      <c r="C67" s="6" t="s">
        <v>591</v>
      </c>
      <c r="D67" s="14">
        <f>SUM(D68:D73)</f>
        <v>0</v>
      </c>
      <c r="E67" s="14">
        <f t="shared" ref="E67:F67" si="5">SUM(E68:E73)</f>
        <v>0</v>
      </c>
      <c r="F67" s="14">
        <f t="shared" si="5"/>
        <v>0</v>
      </c>
    </row>
    <row r="68" spans="1:6" hidden="1">
      <c r="A68" s="68" t="s">
        <v>860</v>
      </c>
      <c r="B68" s="8">
        <v>32010601</v>
      </c>
      <c r="C68" s="9" t="s">
        <v>651</v>
      </c>
      <c r="D68" s="15"/>
      <c r="E68" s="15"/>
      <c r="F68" s="15"/>
    </row>
    <row r="69" spans="1:6" hidden="1">
      <c r="A69" s="68" t="s">
        <v>862</v>
      </c>
      <c r="B69" s="8">
        <v>32010602</v>
      </c>
      <c r="C69" s="9" t="s">
        <v>653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9"/>
      <c r="B71" s="8"/>
      <c r="C71" s="9"/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9"/>
      <c r="B73" s="8"/>
      <c r="C73" s="9"/>
      <c r="D73" s="15"/>
      <c r="E73" s="15"/>
      <c r="F73" s="15"/>
    </row>
    <row r="74" spans="1:6" s="1" customFormat="1">
      <c r="A74" s="6"/>
      <c r="B74" s="5">
        <v>320109</v>
      </c>
      <c r="C74" s="6" t="s">
        <v>596</v>
      </c>
      <c r="D74" s="14">
        <f>SUM(D75:D85)</f>
        <v>0</v>
      </c>
      <c r="E74" s="14">
        <f t="shared" ref="E74:F74" si="6">SUM(E75:E85)</f>
        <v>0</v>
      </c>
      <c r="F74" s="14">
        <f t="shared" si="6"/>
        <v>0</v>
      </c>
    </row>
    <row r="75" spans="1:6" hidden="1">
      <c r="A75" s="68" t="s">
        <v>864</v>
      </c>
      <c r="B75" s="8">
        <v>32010903</v>
      </c>
      <c r="C75" s="9" t="s">
        <v>598</v>
      </c>
      <c r="D75" s="15"/>
      <c r="E75" s="15"/>
      <c r="F75" s="15"/>
    </row>
    <row r="76" spans="1:6" hidden="1">
      <c r="A76" s="9"/>
      <c r="B76" s="8"/>
      <c r="C76" s="9"/>
      <c r="D76" s="15"/>
      <c r="E76" s="15"/>
      <c r="F76" s="15"/>
    </row>
    <row r="77" spans="1:6" hidden="1">
      <c r="A77" s="68" t="s">
        <v>866</v>
      </c>
      <c r="B77" s="8">
        <v>32010904</v>
      </c>
      <c r="C77" s="9" t="s">
        <v>600</v>
      </c>
      <c r="D77" s="15"/>
      <c r="E77" s="15"/>
      <c r="F77" s="15"/>
    </row>
    <row r="78" spans="1:6" hidden="1">
      <c r="A78" s="9"/>
      <c r="B78" s="8"/>
      <c r="C78" s="9"/>
      <c r="D78" s="15"/>
      <c r="E78" s="15"/>
      <c r="F78" s="15"/>
    </row>
    <row r="79" spans="1:6" hidden="1">
      <c r="A79" s="68" t="s">
        <v>868</v>
      </c>
      <c r="B79" s="8">
        <v>32010935</v>
      </c>
      <c r="C79" s="9" t="s">
        <v>602</v>
      </c>
      <c r="D79" s="15"/>
      <c r="E79" s="15"/>
      <c r="F79" s="15"/>
    </row>
    <row r="80" spans="1:6" hidden="1">
      <c r="A80" s="9"/>
      <c r="B80" s="8"/>
      <c r="C80" s="9"/>
      <c r="D80" s="15"/>
      <c r="E80" s="15"/>
      <c r="F80" s="15"/>
    </row>
    <row r="81" spans="1:6" hidden="1">
      <c r="A81" s="9"/>
      <c r="B81" s="8"/>
      <c r="C81" s="9"/>
      <c r="D81" s="15"/>
      <c r="E81" s="15"/>
      <c r="F81" s="15"/>
    </row>
    <row r="82" spans="1:6" hidden="1">
      <c r="A82" s="9"/>
      <c r="B82" s="8"/>
      <c r="C82" s="9"/>
      <c r="D82" s="15"/>
      <c r="E82" s="15"/>
      <c r="F82" s="15"/>
    </row>
    <row r="83" spans="1:6" hidden="1">
      <c r="A83" s="68" t="s">
        <v>870</v>
      </c>
      <c r="B83" s="8">
        <v>32010936</v>
      </c>
      <c r="C83" s="9" t="s">
        <v>604</v>
      </c>
      <c r="D83" s="15"/>
      <c r="E83" s="15"/>
      <c r="F83" s="15"/>
    </row>
    <row r="84" spans="1:6" hidden="1">
      <c r="A84" s="9"/>
      <c r="B84" s="8"/>
      <c r="C84" s="9"/>
      <c r="D84" s="15"/>
      <c r="E84" s="15"/>
      <c r="F84" s="15"/>
    </row>
    <row r="85" spans="1:6" hidden="1">
      <c r="A85" s="9"/>
      <c r="B85" s="8"/>
      <c r="C85" s="9"/>
      <c r="D85" s="15"/>
      <c r="E85" s="15"/>
      <c r="F85" s="15"/>
    </row>
    <row r="86" spans="1:6" s="1" customFormat="1">
      <c r="A86" s="6"/>
      <c r="B86" s="5">
        <v>320201</v>
      </c>
      <c r="C86" s="6" t="s">
        <v>605</v>
      </c>
      <c r="D86" s="14">
        <f>SUM(D87:D92)</f>
        <v>0</v>
      </c>
      <c r="E86" s="14">
        <f t="shared" ref="E86:F86" si="7">SUM(E87:E92)</f>
        <v>0</v>
      </c>
      <c r="F86" s="14">
        <f t="shared" si="7"/>
        <v>0</v>
      </c>
    </row>
    <row r="87" spans="1:6" hidden="1">
      <c r="A87" s="68" t="s">
        <v>872</v>
      </c>
      <c r="B87" s="8">
        <v>32020101</v>
      </c>
      <c r="C87" s="9" t="s">
        <v>607</v>
      </c>
      <c r="D87" s="15"/>
      <c r="E87" s="15"/>
      <c r="F87" s="15"/>
    </row>
    <row r="88" spans="1:6" hidden="1">
      <c r="A88" s="9"/>
      <c r="B88" s="8"/>
      <c r="C88" s="9"/>
      <c r="D88" s="15"/>
      <c r="E88" s="15"/>
      <c r="F88" s="15"/>
    </row>
    <row r="89" spans="1:6" hidden="1">
      <c r="A89" s="68" t="s">
        <v>874</v>
      </c>
      <c r="B89" s="8">
        <v>32020102</v>
      </c>
      <c r="C89" s="9" t="s">
        <v>660</v>
      </c>
      <c r="D89" s="15"/>
      <c r="E89" s="15"/>
      <c r="F89" s="15"/>
    </row>
    <row r="90" spans="1:6" hidden="1">
      <c r="A90" s="9"/>
      <c r="B90" s="8"/>
      <c r="C90" s="9"/>
      <c r="D90" s="15"/>
      <c r="E90" s="15"/>
      <c r="F90" s="15"/>
    </row>
    <row r="91" spans="1:6" hidden="1">
      <c r="A91" s="68" t="s">
        <v>876</v>
      </c>
      <c r="B91" s="8">
        <v>32020104</v>
      </c>
      <c r="C91" s="9" t="s">
        <v>612</v>
      </c>
      <c r="D91" s="15"/>
      <c r="E91" s="15"/>
      <c r="F91" s="15"/>
    </row>
    <row r="92" spans="1:6" hidden="1">
      <c r="A92" s="9"/>
      <c r="B92" s="8"/>
      <c r="C92" s="9"/>
      <c r="D92" s="15"/>
      <c r="E92" s="15"/>
      <c r="F92" s="15"/>
    </row>
    <row r="93" spans="1:6" s="1" customFormat="1">
      <c r="A93" s="6"/>
      <c r="B93" s="5">
        <v>320301</v>
      </c>
      <c r="C93" s="6" t="s">
        <v>613</v>
      </c>
      <c r="D93" s="14">
        <f>SUM(D94:D98)</f>
        <v>0</v>
      </c>
      <c r="E93" s="14">
        <f t="shared" ref="E93:F93" si="8">SUM(E94:E98)</f>
        <v>0</v>
      </c>
      <c r="F93" s="14">
        <f t="shared" si="8"/>
        <v>0</v>
      </c>
    </row>
    <row r="94" spans="1:6" hidden="1">
      <c r="A94" s="68" t="s">
        <v>878</v>
      </c>
      <c r="B94" s="8">
        <v>32030101</v>
      </c>
      <c r="C94" s="9" t="s">
        <v>615</v>
      </c>
      <c r="D94" s="15"/>
      <c r="E94" s="15"/>
      <c r="F94" s="15"/>
    </row>
    <row r="95" spans="1:6" hidden="1">
      <c r="A95" s="68" t="s">
        <v>880</v>
      </c>
      <c r="B95" s="8">
        <v>32030109</v>
      </c>
      <c r="C95" s="9" t="s">
        <v>617</v>
      </c>
      <c r="D95" s="15"/>
      <c r="E95" s="15"/>
      <c r="F95" s="15"/>
    </row>
    <row r="96" spans="1:6" hidden="1">
      <c r="A96" s="68" t="s">
        <v>882</v>
      </c>
      <c r="B96" s="8">
        <v>32030110</v>
      </c>
      <c r="C96" s="9" t="s">
        <v>619</v>
      </c>
      <c r="D96" s="15"/>
      <c r="E96" s="15"/>
      <c r="F96" s="15"/>
    </row>
    <row r="97" spans="1:6" hidden="1">
      <c r="A97" s="16"/>
      <c r="B97" s="17"/>
      <c r="C97" s="16"/>
      <c r="D97" s="15"/>
      <c r="E97" s="15"/>
      <c r="F97" s="15"/>
    </row>
    <row r="98" spans="1:6" hidden="1">
      <c r="A98" s="16"/>
      <c r="B98" s="17"/>
      <c r="C98" s="16"/>
      <c r="D98" s="15"/>
      <c r="E98" s="15"/>
      <c r="F98" s="15"/>
    </row>
    <row r="99" spans="1:6" s="1" customFormat="1">
      <c r="A99" s="6"/>
      <c r="B99" s="5">
        <v>32011000</v>
      </c>
      <c r="C99" s="6" t="s">
        <v>620</v>
      </c>
      <c r="D99" s="14">
        <f>SUM(D100:D101)</f>
        <v>0</v>
      </c>
      <c r="E99" s="14">
        <f>SUM(E100:E101)</f>
        <v>0</v>
      </c>
      <c r="F99" s="14">
        <f>SUM(F100:F101)</f>
        <v>0</v>
      </c>
    </row>
    <row r="100" spans="1:6" hidden="1">
      <c r="A100" s="68" t="s">
        <v>890</v>
      </c>
      <c r="B100" s="16"/>
      <c r="C100" s="16"/>
      <c r="D100" s="15"/>
      <c r="E100" s="15"/>
      <c r="F100" s="15"/>
    </row>
    <row r="101" spans="1:6" hidden="1">
      <c r="A101" s="16"/>
      <c r="B101" s="16"/>
      <c r="C101" s="16"/>
      <c r="D101" s="15"/>
      <c r="E101" s="15"/>
      <c r="F101" s="15"/>
    </row>
    <row r="102" spans="1:6" hidden="1"/>
    <row r="103" spans="1:6" hidden="1"/>
    <row r="104" spans="1:6" hidden="1"/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ZMMkPaI2rIIQ0mftZsBUui/W8QIPierB8NFUbwWNbxwRQjvA4H/hFbl8Ohe8iFlJycJWMvLoEejC/OTVJ30EBA==" saltValue="8JsArLStTWRd4ijuu6eJu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4" bottom="0.74803149606299213" header="0.31496062992125984" footer="0.31496062992125984"/>
  <pageSetup paperSize="9" scale="64" orientation="landscape" r:id="rId1"/>
  <headerFooter>
    <oddFooter>&amp;CPage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B1" zoomScale="90" zoomScaleNormal="140" workbookViewId="0">
      <selection activeCell="E25" sqref="E25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892</v>
      </c>
      <c r="B3" s="73"/>
      <c r="C3" s="73"/>
      <c r="D3" s="73"/>
      <c r="E3" s="73"/>
    </row>
    <row r="4" spans="1:5">
      <c r="A4" s="72" t="s">
        <v>893</v>
      </c>
      <c r="B4" s="72"/>
      <c r="C4" s="72"/>
      <c r="D4" s="72"/>
      <c r="E4" s="72"/>
    </row>
    <row r="6" spans="1:5" ht="49.15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229547085.96000001</v>
      </c>
      <c r="D7" s="7">
        <f t="shared" ref="D7:E7" si="0">D8+D13+D20</f>
        <v>229493180</v>
      </c>
      <c r="E7" s="7">
        <f t="shared" si="0"/>
        <v>238541549</v>
      </c>
    </row>
    <row r="8" spans="1:5" s="1" customFormat="1">
      <c r="A8" s="12">
        <v>2101</v>
      </c>
      <c r="B8" s="12" t="s">
        <v>437</v>
      </c>
      <c r="C8" s="7">
        <f>C9</f>
        <v>205547085.96000001</v>
      </c>
      <c r="D8" s="7">
        <f t="shared" ref="D8:E8" si="1">D9</f>
        <v>205493180</v>
      </c>
      <c r="E8" s="7">
        <f t="shared" si="1"/>
        <v>214541549</v>
      </c>
    </row>
    <row r="9" spans="1:5" s="1" customFormat="1">
      <c r="A9" s="12">
        <v>210101</v>
      </c>
      <c r="B9" s="12" t="s">
        <v>438</v>
      </c>
      <c r="C9" s="7">
        <f>SUM(C10:C12)</f>
        <v>205547085.96000001</v>
      </c>
      <c r="D9" s="7">
        <f t="shared" ref="D9:E9" si="2">SUM(D10:D12)</f>
        <v>205493180</v>
      </c>
      <c r="E9" s="7">
        <f t="shared" si="2"/>
        <v>214541549</v>
      </c>
    </row>
    <row r="10" spans="1:5">
      <c r="A10" s="13">
        <v>21010101</v>
      </c>
      <c r="B10" s="11" t="s">
        <v>437</v>
      </c>
      <c r="C10" s="10">
        <v>205547085.96000001</v>
      </c>
      <c r="D10" s="10">
        <v>205493180</v>
      </c>
      <c r="E10" s="10">
        <v>214541549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24000000</v>
      </c>
      <c r="D13" s="7">
        <f t="shared" ref="D13:E13" si="3">D14+D18</f>
        <v>24000000</v>
      </c>
      <c r="E13" s="7">
        <f t="shared" si="3"/>
        <v>24000000</v>
      </c>
    </row>
    <row r="14" spans="1:5" s="1" customFormat="1">
      <c r="A14" s="12">
        <v>210201</v>
      </c>
      <c r="B14" s="12" t="s">
        <v>442</v>
      </c>
      <c r="C14" s="7">
        <f>SUM(C15:C17)</f>
        <v>24000000</v>
      </c>
      <c r="D14" s="7">
        <f t="shared" ref="D14:E14" si="4">SUM(D15:D17)</f>
        <v>24000000</v>
      </c>
      <c r="E14" s="7">
        <f t="shared" si="4"/>
        <v>24000000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>
      <c r="A17" s="13">
        <v>21020109</v>
      </c>
      <c r="B17" s="11" t="s">
        <v>445</v>
      </c>
      <c r="C17" s="10">
        <v>24000000</v>
      </c>
      <c r="D17" s="10">
        <v>24000000</v>
      </c>
      <c r="E17" s="10">
        <v>24000000</v>
      </c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Dp8S+3MNeD9tf6vcQRr6QG01kLY2E7R3qjXb5oZY7C2mpl/3cOjhhPtIQTLisVZfoWKEglIEes9E4RN/fxSeaw==" saltValue="xEMGS//ijv6nDpW00t02d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B29" zoomScale="90" zoomScaleNormal="140" workbookViewId="0">
      <selection activeCell="B1" sqref="B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894</v>
      </c>
      <c r="B4" s="73"/>
      <c r="C4" s="73"/>
      <c r="D4" s="73"/>
      <c r="E4" s="73"/>
    </row>
    <row r="5" spans="1:5">
      <c r="A5" s="72" t="s">
        <v>893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72954832</v>
      </c>
      <c r="D7" s="7">
        <f t="shared" ref="D7:E7" si="0">D8+D84+D88+D93</f>
        <v>33372131</v>
      </c>
      <c r="E7" s="7">
        <f t="shared" si="0"/>
        <v>58200000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72954832</v>
      </c>
      <c r="D8" s="7">
        <f t="shared" ref="D8:E8" si="1">D9+D14+D22+D36+D45+D48+D54+D63+D67+D70</f>
        <v>33372131</v>
      </c>
      <c r="E8" s="7">
        <f t="shared" si="1"/>
        <v>58200000</v>
      </c>
    </row>
    <row r="9" spans="1:5" s="1" customFormat="1">
      <c r="A9" s="5">
        <v>220201</v>
      </c>
      <c r="B9" s="6" t="s">
        <v>456</v>
      </c>
      <c r="C9" s="7">
        <f>SUM(C10:C13)</f>
        <v>1000000</v>
      </c>
      <c r="D9" s="7">
        <f t="shared" ref="D9:E9" si="2">SUM(D10:D13)</f>
        <v>1000000</v>
      </c>
      <c r="E9" s="7">
        <f t="shared" si="2"/>
        <v>2000000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1000000</v>
      </c>
      <c r="D11" s="10">
        <v>1000000</v>
      </c>
      <c r="E11" s="10">
        <v>2000000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6200000</v>
      </c>
      <c r="D22" s="7">
        <f t="shared" ref="D22:E22" si="3">SUM(D23:D35)</f>
        <v>4735000</v>
      </c>
      <c r="E22" s="7">
        <f t="shared" si="3"/>
        <v>31200000</v>
      </c>
    </row>
    <row r="23" spans="1:5">
      <c r="A23" s="8">
        <v>22020301</v>
      </c>
      <c r="B23" s="9" t="s">
        <v>470</v>
      </c>
      <c r="C23" s="10">
        <v>1200000</v>
      </c>
      <c r="D23" s="10">
        <v>885000</v>
      </c>
      <c r="E23" s="10">
        <v>1200000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>
      <c r="A29" s="8">
        <v>22020307</v>
      </c>
      <c r="B29" s="9" t="s">
        <v>476</v>
      </c>
      <c r="C29" s="10">
        <v>5000000</v>
      </c>
      <c r="D29" s="10">
        <v>3850000</v>
      </c>
      <c r="E29" s="10">
        <v>30000000</v>
      </c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1000000</v>
      </c>
      <c r="D36" s="7">
        <f t="shared" ref="D36:E36" si="4">SUM(D37:D44)</f>
        <v>500000</v>
      </c>
      <c r="E36" s="7">
        <f t="shared" si="4"/>
        <v>3500000</v>
      </c>
    </row>
    <row r="37" spans="1:5">
      <c r="A37" s="8">
        <v>22020401</v>
      </c>
      <c r="B37" s="9" t="s">
        <v>484</v>
      </c>
      <c r="C37" s="10">
        <v>1000000</v>
      </c>
      <c r="D37" s="10">
        <v>500000</v>
      </c>
      <c r="E37" s="10">
        <v>2000000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>
      <c r="A41" s="8">
        <v>22020405</v>
      </c>
      <c r="B41" s="9" t="s">
        <v>488</v>
      </c>
      <c r="C41" s="10"/>
      <c r="D41" s="10"/>
      <c r="E41" s="10">
        <v>1500000</v>
      </c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1500000</v>
      </c>
    </row>
    <row r="46" spans="1:5">
      <c r="A46" s="8">
        <v>22020501</v>
      </c>
      <c r="B46" s="9" t="s">
        <v>493</v>
      </c>
      <c r="C46" s="10"/>
      <c r="D46" s="10"/>
      <c r="E46" s="10">
        <v>1500000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26460000</v>
      </c>
      <c r="D54" s="7">
        <f t="shared" ref="D54:E54" si="7">SUM(D55:D62)</f>
        <v>3577789</v>
      </c>
      <c r="E54" s="7">
        <f t="shared" si="7"/>
        <v>5000000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>
      <c r="A59" s="8">
        <v>22020708</v>
      </c>
      <c r="B59" s="9" t="s">
        <v>506</v>
      </c>
      <c r="C59" s="10">
        <v>26460000</v>
      </c>
      <c r="D59" s="10">
        <v>3577789</v>
      </c>
      <c r="E59" s="10">
        <v>5000000</v>
      </c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1500000</v>
      </c>
    </row>
    <row r="64" spans="1:5">
      <c r="A64" s="8">
        <v>22020801</v>
      </c>
      <c r="B64" s="9" t="s">
        <v>511</v>
      </c>
      <c r="C64" s="10"/>
      <c r="D64" s="10"/>
      <c r="E64" s="10">
        <v>1500000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38294832</v>
      </c>
      <c r="D70" s="7">
        <f t="shared" ref="D70:E70" si="10">SUM(D71:D83)</f>
        <v>23559342</v>
      </c>
      <c r="E70" s="7">
        <f t="shared" si="10"/>
        <v>13500000</v>
      </c>
    </row>
    <row r="71" spans="1:5">
      <c r="A71" s="8">
        <v>22021001</v>
      </c>
      <c r="B71" s="9" t="s">
        <v>518</v>
      </c>
      <c r="C71" s="10">
        <v>1060000</v>
      </c>
      <c r="D71" s="10">
        <v>762000</v>
      </c>
      <c r="E71" s="10">
        <v>1500000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>
      <c r="A73" s="8">
        <v>22021003</v>
      </c>
      <c r="B73" s="9" t="s">
        <v>520</v>
      </c>
      <c r="C73" s="10">
        <v>500000</v>
      </c>
      <c r="D73" s="10"/>
      <c r="E73" s="10"/>
    </row>
    <row r="74" spans="1:5">
      <c r="A74" s="8">
        <v>22021004</v>
      </c>
      <c r="B74" s="9" t="s">
        <v>521</v>
      </c>
      <c r="C74" s="10">
        <v>34734832</v>
      </c>
      <c r="D74" s="10">
        <v>20827342</v>
      </c>
      <c r="E74" s="10">
        <v>10000000</v>
      </c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2000000</v>
      </c>
      <c r="D76" s="10">
        <v>1970000</v>
      </c>
      <c r="E76" s="10">
        <v>2000000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6xDFm+Qs6wmiHEw76sl3uDuYCXiemAyM32A5zJJJw1LxqVY4o/8nZd8z5gOr+XjdiX7DTrCmPodYsN2YJTkm6g==" saltValue="WppwzAGTxH9icG6ipDldW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56999999999999995" bottom="0.27" header="0.31496062992125984" footer="0.31496062992125984"/>
  <pageSetup paperSize="9" scale="89" orientation="landscape" r:id="rId1"/>
  <headerFooter>
    <oddFooter>&amp;CPage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B22" zoomScaleNormal="130" workbookViewId="0">
      <selection activeCell="B76" sqref="A76:XFD78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42.54296875" style="2" customWidth="1"/>
    <col min="4" max="6" width="25.4531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</row>
    <row r="2" spans="1:6">
      <c r="A2" s="72" t="s">
        <v>895</v>
      </c>
      <c r="B2" s="72"/>
      <c r="C2" s="72"/>
      <c r="D2" s="72"/>
      <c r="E2" s="72"/>
    </row>
    <row r="3" spans="1:6">
      <c r="A3" s="72" t="s">
        <v>893</v>
      </c>
      <c r="B3" s="72"/>
      <c r="C3" s="72"/>
      <c r="D3" s="72"/>
      <c r="E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896</v>
      </c>
      <c r="B6" s="5">
        <v>3</v>
      </c>
      <c r="C6" s="6" t="s">
        <v>562</v>
      </c>
      <c r="D6" s="14">
        <f>D7+D17+D28+D34+D40+D49+D56+D68+D75+D81</f>
        <v>0</v>
      </c>
      <c r="E6" s="14">
        <f>E7+E17+E28+E34+E40+E49+E56+E68+E75+E81</f>
        <v>0</v>
      </c>
      <c r="F6" s="14">
        <f>F7+F17+F28+F34+F40+F49+F56+F68+F75+F81</f>
        <v>280000000</v>
      </c>
    </row>
    <row r="7" spans="1:6" s="1" customFormat="1">
      <c r="A7" s="6"/>
      <c r="B7" s="5">
        <v>32010100</v>
      </c>
      <c r="C7" s="6" t="s">
        <v>563</v>
      </c>
      <c r="D7" s="14">
        <f>SUM(D8:D16)</f>
        <v>0</v>
      </c>
      <c r="E7" s="14">
        <f>SUM(E8:E16)</f>
        <v>0</v>
      </c>
      <c r="F7" s="14">
        <f>SUM(F8:F16)</f>
        <v>190000000</v>
      </c>
    </row>
    <row r="8" spans="1:6" hidden="1">
      <c r="A8" s="68" t="s">
        <v>897</v>
      </c>
      <c r="B8" s="8">
        <v>32010101</v>
      </c>
      <c r="C8" s="9" t="s">
        <v>565</v>
      </c>
      <c r="D8" s="15"/>
      <c r="E8" s="15"/>
      <c r="F8" s="15"/>
    </row>
    <row r="9" spans="1:6" ht="30">
      <c r="A9" s="9"/>
      <c r="B9" s="8"/>
      <c r="C9" s="9" t="s">
        <v>898</v>
      </c>
      <c r="D9" s="15"/>
      <c r="E9" s="15"/>
      <c r="F9" s="15">
        <v>30000000</v>
      </c>
    </row>
    <row r="10" spans="1:6" ht="30">
      <c r="A10" s="9"/>
      <c r="B10" s="8"/>
      <c r="C10" s="9" t="s">
        <v>899</v>
      </c>
      <c r="D10" s="15"/>
      <c r="E10" s="15"/>
      <c r="F10" s="15">
        <v>30000000</v>
      </c>
    </row>
    <row r="11" spans="1:6" ht="30">
      <c r="A11" s="9"/>
      <c r="B11" s="8"/>
      <c r="C11" s="9" t="s">
        <v>900</v>
      </c>
      <c r="D11" s="15"/>
      <c r="E11" s="15"/>
      <c r="F11" s="15">
        <v>30000000</v>
      </c>
    </row>
    <row r="12" spans="1:6" ht="30">
      <c r="A12" s="9"/>
      <c r="B12" s="8"/>
      <c r="C12" s="9" t="s">
        <v>901</v>
      </c>
      <c r="D12" s="15"/>
      <c r="E12" s="15"/>
      <c r="F12" s="15">
        <v>60000000</v>
      </c>
    </row>
    <row r="13" spans="1:6" ht="30">
      <c r="A13" s="9"/>
      <c r="B13" s="8"/>
      <c r="C13" s="9" t="s">
        <v>902</v>
      </c>
      <c r="D13" s="15"/>
      <c r="E13" s="15"/>
      <c r="F13" s="15">
        <v>10000000</v>
      </c>
    </row>
    <row r="14" spans="1:6" ht="30">
      <c r="A14" s="9"/>
      <c r="B14" s="8"/>
      <c r="C14" s="9" t="s">
        <v>903</v>
      </c>
      <c r="D14" s="15"/>
      <c r="E14" s="15"/>
      <c r="F14" s="15">
        <v>10000000</v>
      </c>
    </row>
    <row r="15" spans="1:6" ht="30">
      <c r="A15" s="9"/>
      <c r="B15" s="8"/>
      <c r="C15" s="9" t="s">
        <v>904</v>
      </c>
      <c r="D15" s="15"/>
      <c r="E15" s="15"/>
      <c r="F15" s="15">
        <v>10000000</v>
      </c>
    </row>
    <row r="16" spans="1:6" ht="30">
      <c r="A16" s="9"/>
      <c r="B16" s="8"/>
      <c r="C16" s="9" t="s">
        <v>905</v>
      </c>
      <c r="D16" s="15"/>
      <c r="E16" s="15"/>
      <c r="F16" s="15">
        <v>10000000</v>
      </c>
    </row>
    <row r="17" spans="1:6" s="1" customFormat="1">
      <c r="A17" s="6"/>
      <c r="B17" s="5">
        <v>32010200</v>
      </c>
      <c r="C17" s="6" t="s">
        <v>573</v>
      </c>
      <c r="D17" s="14">
        <f>SUM(D18:D27)</f>
        <v>0</v>
      </c>
      <c r="E17" s="14">
        <f t="shared" ref="E17:F17" si="0">SUM(E18:E27)</f>
        <v>0</v>
      </c>
      <c r="F17" s="14">
        <f t="shared" si="0"/>
        <v>90000000</v>
      </c>
    </row>
    <row r="18" spans="1:6" hidden="1">
      <c r="A18" s="68" t="s">
        <v>906</v>
      </c>
      <c r="B18" s="8">
        <v>32010202</v>
      </c>
      <c r="C18" s="9" t="s">
        <v>575</v>
      </c>
      <c r="D18" s="15"/>
      <c r="E18" s="15"/>
      <c r="F18" s="15"/>
    </row>
    <row r="19" spans="1:6" ht="30">
      <c r="A19" s="16"/>
      <c r="B19" s="17"/>
      <c r="C19" s="16" t="s">
        <v>907</v>
      </c>
      <c r="D19" s="15"/>
      <c r="E19" s="15"/>
      <c r="F19" s="15">
        <v>10000000</v>
      </c>
    </row>
    <row r="20" spans="1:6" ht="30">
      <c r="A20" s="16"/>
      <c r="B20" s="17"/>
      <c r="C20" s="16" t="s">
        <v>908</v>
      </c>
      <c r="D20" s="15"/>
      <c r="E20" s="15"/>
      <c r="F20" s="15">
        <v>10000000</v>
      </c>
    </row>
    <row r="21" spans="1:6" ht="30">
      <c r="A21" s="16"/>
      <c r="B21" s="17"/>
      <c r="C21" s="16" t="s">
        <v>909</v>
      </c>
      <c r="D21" s="15"/>
      <c r="E21" s="15"/>
      <c r="F21" s="15">
        <v>10000000</v>
      </c>
    </row>
    <row r="22" spans="1:6" ht="30">
      <c r="A22" s="16"/>
      <c r="B22" s="17"/>
      <c r="C22" s="16" t="s">
        <v>910</v>
      </c>
      <c r="D22" s="15"/>
      <c r="E22" s="15"/>
      <c r="F22" s="15">
        <v>10000000</v>
      </c>
    </row>
    <row r="23" spans="1:6" ht="30">
      <c r="A23" s="16"/>
      <c r="B23" s="17"/>
      <c r="C23" s="16" t="s">
        <v>911</v>
      </c>
      <c r="D23" s="15"/>
      <c r="E23" s="15"/>
      <c r="F23" s="15">
        <v>10000000</v>
      </c>
    </row>
    <row r="24" spans="1:6" ht="30">
      <c r="A24" s="16"/>
      <c r="B24" s="17"/>
      <c r="C24" s="16" t="s">
        <v>912</v>
      </c>
      <c r="D24" s="15"/>
      <c r="E24" s="15"/>
      <c r="F24" s="15">
        <v>10000000</v>
      </c>
    </row>
    <row r="25" spans="1:6" ht="30">
      <c r="A25" s="16"/>
      <c r="B25" s="17"/>
      <c r="C25" s="16" t="s">
        <v>913</v>
      </c>
      <c r="D25" s="15"/>
      <c r="E25" s="15"/>
      <c r="F25" s="15">
        <v>10000000</v>
      </c>
    </row>
    <row r="26" spans="1:6" ht="30">
      <c r="A26" s="16"/>
      <c r="B26" s="17"/>
      <c r="C26" s="16" t="s">
        <v>914</v>
      </c>
      <c r="D26" s="15"/>
      <c r="E26" s="15"/>
      <c r="F26" s="15">
        <v>10000000</v>
      </c>
    </row>
    <row r="27" spans="1:6" ht="30">
      <c r="A27" s="16"/>
      <c r="B27" s="17"/>
      <c r="C27" s="16" t="s">
        <v>915</v>
      </c>
      <c r="D27" s="15"/>
      <c r="E27" s="15"/>
      <c r="F27" s="15">
        <v>10000000</v>
      </c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1">SUM(E29:E33)</f>
        <v>0</v>
      </c>
      <c r="F28" s="14">
        <f t="shared" si="1"/>
        <v>0</v>
      </c>
    </row>
    <row r="29" spans="1:6" hidden="1">
      <c r="A29" s="68" t="s">
        <v>916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0</v>
      </c>
      <c r="E34" s="14">
        <f t="shared" ref="E34:F34" si="2">SUM(E35:E39)</f>
        <v>0</v>
      </c>
      <c r="F34" s="14">
        <f t="shared" si="2"/>
        <v>0</v>
      </c>
    </row>
    <row r="35" spans="1:6" hidden="1">
      <c r="A35" s="68" t="s">
        <v>917</v>
      </c>
      <c r="B35" s="8">
        <v>32010405</v>
      </c>
      <c r="C35" s="9" t="s">
        <v>644</v>
      </c>
      <c r="D35" s="15"/>
      <c r="E35" s="15"/>
      <c r="F35" s="15"/>
    </row>
    <row r="36" spans="1:6" hidden="1">
      <c r="A36" s="68" t="s">
        <v>918</v>
      </c>
      <c r="B36" s="8">
        <v>32010406</v>
      </c>
      <c r="C36" s="9" t="s">
        <v>646</v>
      </c>
      <c r="D36" s="15"/>
      <c r="E36" s="15"/>
      <c r="F36" s="15"/>
    </row>
    <row r="37" spans="1:6" hidden="1">
      <c r="A37" s="68" t="s">
        <v>919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8" t="s">
        <v>920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3">SUM(E41:E48)</f>
        <v>0</v>
      </c>
      <c r="F40" s="14">
        <f t="shared" si="3"/>
        <v>0</v>
      </c>
    </row>
    <row r="41" spans="1:6" hidden="1">
      <c r="A41" s="68" t="s">
        <v>921</v>
      </c>
      <c r="B41" s="8">
        <v>32010501</v>
      </c>
      <c r="C41" s="9" t="s">
        <v>590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6"/>
      <c r="B46" s="17"/>
      <c r="C46" s="16"/>
      <c r="D46" s="15"/>
      <c r="E46" s="15"/>
      <c r="F46" s="15"/>
    </row>
    <row r="47" spans="1:6" hidden="1">
      <c r="A47" s="16"/>
      <c r="B47" s="17"/>
      <c r="C47" s="16"/>
      <c r="D47" s="15"/>
      <c r="E47" s="15"/>
      <c r="F47" s="15"/>
    </row>
    <row r="48" spans="1:6" hidden="1">
      <c r="A48" s="16"/>
      <c r="B48" s="17"/>
      <c r="C48" s="16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0</v>
      </c>
      <c r="E49" s="14">
        <f t="shared" ref="E49:F49" si="4">SUM(E50:E55)</f>
        <v>0</v>
      </c>
      <c r="F49" s="14">
        <f t="shared" si="4"/>
        <v>0</v>
      </c>
    </row>
    <row r="50" spans="1:6" hidden="1">
      <c r="A50" s="68" t="s">
        <v>922</v>
      </c>
      <c r="B50" s="8">
        <v>32010601</v>
      </c>
      <c r="C50" s="9" t="s">
        <v>651</v>
      </c>
      <c r="D50" s="15"/>
      <c r="E50" s="15"/>
      <c r="F50" s="15"/>
    </row>
    <row r="51" spans="1:6" hidden="1">
      <c r="A51" s="68" t="s">
        <v>923</v>
      </c>
      <c r="B51" s="8">
        <v>32010602</v>
      </c>
      <c r="C51" s="9" t="s">
        <v>653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0</v>
      </c>
      <c r="E56" s="14">
        <f>SUM(E57:E67)</f>
        <v>0</v>
      </c>
      <c r="F56" s="14">
        <f>SUM(F57:F67)</f>
        <v>0</v>
      </c>
    </row>
    <row r="57" spans="1:6" hidden="1">
      <c r="A57" s="68" t="s">
        <v>924</v>
      </c>
      <c r="B57" s="8">
        <v>32010903</v>
      </c>
      <c r="C57" s="9" t="s">
        <v>598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8" t="s">
        <v>925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8" t="s">
        <v>926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8" t="s">
        <v>927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0</v>
      </c>
      <c r="E68" s="14">
        <f t="shared" ref="E68:F68" si="5">SUM(E69:E74)</f>
        <v>0</v>
      </c>
      <c r="F68" s="14">
        <f t="shared" si="5"/>
        <v>0</v>
      </c>
    </row>
    <row r="69" spans="1:6" hidden="1">
      <c r="A69" s="68" t="s">
        <v>928</v>
      </c>
      <c r="B69" s="8">
        <v>32020101</v>
      </c>
      <c r="C69" s="9" t="s">
        <v>607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68" t="s">
        <v>929</v>
      </c>
      <c r="B71" s="8">
        <v>32020102</v>
      </c>
      <c r="C71" s="9" t="s">
        <v>660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8" t="s">
        <v>930</v>
      </c>
      <c r="B73" s="8">
        <v>32020104</v>
      </c>
      <c r="C73" s="9" t="s">
        <v>612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613</v>
      </c>
      <c r="D75" s="14">
        <f>SUM(D76:D80)</f>
        <v>0</v>
      </c>
      <c r="E75" s="14">
        <f t="shared" ref="E75:F75" si="6">SUM(E76:E80)</f>
        <v>0</v>
      </c>
      <c r="F75" s="14">
        <f t="shared" si="6"/>
        <v>0</v>
      </c>
    </row>
    <row r="76" spans="1:6" hidden="1">
      <c r="A76" s="68" t="s">
        <v>931</v>
      </c>
      <c r="B76" s="8">
        <v>32030101</v>
      </c>
      <c r="C76" s="9" t="s">
        <v>615</v>
      </c>
      <c r="D76" s="15"/>
      <c r="E76" s="15"/>
      <c r="F76" s="15"/>
    </row>
    <row r="77" spans="1:6" hidden="1">
      <c r="A77" s="68" t="s">
        <v>932</v>
      </c>
      <c r="B77" s="8">
        <v>32030109</v>
      </c>
      <c r="C77" s="9" t="s">
        <v>617</v>
      </c>
      <c r="D77" s="15"/>
      <c r="E77" s="15"/>
      <c r="F77" s="15"/>
    </row>
    <row r="78" spans="1:6" hidden="1">
      <c r="A78" s="68" t="s">
        <v>933</v>
      </c>
      <c r="B78" s="8">
        <v>32030110</v>
      </c>
      <c r="C78" s="9" t="s">
        <v>619</v>
      </c>
      <c r="D78" s="15"/>
      <c r="E78" s="15"/>
      <c r="F78" s="15"/>
    </row>
    <row r="79" spans="1:6" hidden="1">
      <c r="A79" s="16"/>
      <c r="B79" s="17"/>
      <c r="C79" s="16"/>
      <c r="D79" s="15"/>
      <c r="E79" s="15"/>
      <c r="F79" s="15"/>
    </row>
    <row r="80" spans="1:6" hidden="1">
      <c r="A80" s="16"/>
      <c r="B80" s="17"/>
      <c r="C80" s="16"/>
      <c r="D80" s="15"/>
      <c r="E80" s="15"/>
      <c r="F80" s="15"/>
    </row>
    <row r="81" spans="1:6" s="1" customFormat="1">
      <c r="A81" s="6"/>
      <c r="B81" s="5">
        <v>32011000</v>
      </c>
      <c r="C81" s="6" t="s">
        <v>620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68" t="s">
        <v>934</v>
      </c>
      <c r="B82" s="16"/>
      <c r="C82" s="16"/>
      <c r="D82" s="15"/>
      <c r="E82" s="15"/>
      <c r="F82" s="15"/>
    </row>
    <row r="83" spans="1:6" hidden="1">
      <c r="A83" s="16"/>
      <c r="B83" s="16"/>
      <c r="C83" s="16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CEgamDfpAeo94j8ARg3JHhINX/6CZIfSHsRyKAZp4QeSeFGBFdIO8FVDsro0T0vEUbWgP53LFGrknjIYRtZXxA==" saltValue="WBOUujuOGIExUhxqOXkwV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88" orientation="landscape" r:id="rId1"/>
  <headerFooter>
    <oddFooter>&amp;CPage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topLeftCell="B1" zoomScale="90" zoomScaleNormal="140" workbookViewId="0">
      <selection activeCell="B1" sqref="B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935</v>
      </c>
      <c r="B3" s="73"/>
      <c r="C3" s="73"/>
      <c r="D3" s="73"/>
      <c r="E3" s="73"/>
    </row>
    <row r="4" spans="1:5">
      <c r="A4" s="72" t="s">
        <v>936</v>
      </c>
      <c r="B4" s="72"/>
      <c r="C4" s="72"/>
      <c r="D4" s="72"/>
      <c r="E4" s="72"/>
    </row>
    <row r="6" spans="1:5" ht="49.15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90169560</v>
      </c>
      <c r="D7" s="7">
        <f t="shared" ref="D7:E7" si="0">D8+D13+D20</f>
        <v>86562777.599999994</v>
      </c>
      <c r="E7" s="7">
        <f t="shared" si="0"/>
        <v>98855741</v>
      </c>
    </row>
    <row r="8" spans="1:5" s="1" customFormat="1">
      <c r="A8" s="12">
        <v>2101</v>
      </c>
      <c r="B8" s="12" t="s">
        <v>437</v>
      </c>
      <c r="C8" s="7">
        <f>C9</f>
        <v>90169560</v>
      </c>
      <c r="D8" s="7">
        <f t="shared" ref="D8:E8" si="1">D9</f>
        <v>86562777.599999994</v>
      </c>
      <c r="E8" s="7">
        <f t="shared" si="1"/>
        <v>98855741</v>
      </c>
    </row>
    <row r="9" spans="1:5" s="1" customFormat="1">
      <c r="A9" s="12">
        <v>210101</v>
      </c>
      <c r="B9" s="12" t="s">
        <v>438</v>
      </c>
      <c r="C9" s="7">
        <f>SUM(C10:C12)</f>
        <v>90169560</v>
      </c>
      <c r="D9" s="7">
        <f t="shared" ref="D9:E9" si="2">SUM(D10:D12)</f>
        <v>86562777.599999994</v>
      </c>
      <c r="E9" s="7">
        <f t="shared" si="2"/>
        <v>98855741</v>
      </c>
    </row>
    <row r="10" spans="1:5">
      <c r="A10" s="13">
        <v>21010101</v>
      </c>
      <c r="B10" s="11" t="s">
        <v>437</v>
      </c>
      <c r="C10" s="10">
        <v>90169560</v>
      </c>
      <c r="D10" s="10">
        <v>86562777.599999994</v>
      </c>
      <c r="E10" s="10">
        <v>98855741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NS4uBqfZKvLy2MZWpIXhxN6FPO2IX8rCcD5wor2kX2cwkuf+Ce8AMnQIbkB67GNagpa2dbGQjdCxkTo/+dtpaw==" saltValue="rlow0jhgkRfrZeJN9FGuw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B14" zoomScale="90" zoomScaleNormal="140" workbookViewId="0">
      <selection activeCell="B103" sqref="B103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937</v>
      </c>
      <c r="B4" s="73"/>
      <c r="C4" s="73"/>
      <c r="D4" s="73"/>
      <c r="E4" s="73"/>
    </row>
    <row r="5" spans="1:5">
      <c r="A5" s="72" t="s">
        <v>936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23000000</v>
      </c>
      <c r="D7" s="7">
        <f t="shared" ref="D7:E7" si="0">D8+D84+D88+D93</f>
        <v>10190000</v>
      </c>
      <c r="E7" s="7">
        <f t="shared" si="0"/>
        <v>17200000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20000000</v>
      </c>
      <c r="D8" s="7">
        <f t="shared" ref="D8:E8" si="1">D9+D14+D22+D36+D45+D48+D54+D63+D67+D70</f>
        <v>7190000</v>
      </c>
      <c r="E8" s="7">
        <f t="shared" si="1"/>
        <v>17200000</v>
      </c>
    </row>
    <row r="9" spans="1:5" s="1" customFormat="1">
      <c r="A9" s="5">
        <v>220201</v>
      </c>
      <c r="B9" s="6" t="s">
        <v>456</v>
      </c>
      <c r="C9" s="7">
        <f>SUM(C10:C13)</f>
        <v>1500000</v>
      </c>
      <c r="D9" s="7">
        <f t="shared" ref="D9:E9" si="2">SUM(D10:D13)</f>
        <v>880000</v>
      </c>
      <c r="E9" s="7">
        <f t="shared" si="2"/>
        <v>1500000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1500000</v>
      </c>
      <c r="D11" s="10">
        <v>880000</v>
      </c>
      <c r="E11" s="10">
        <v>1500000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500000</v>
      </c>
      <c r="D22" s="7">
        <f t="shared" ref="D22:E22" si="3">SUM(D23:D35)</f>
        <v>0</v>
      </c>
      <c r="E22" s="7">
        <f t="shared" si="3"/>
        <v>500000</v>
      </c>
    </row>
    <row r="23" spans="1:5">
      <c r="A23" s="8">
        <v>22020301</v>
      </c>
      <c r="B23" s="9" t="s">
        <v>470</v>
      </c>
      <c r="C23" s="10">
        <v>500000</v>
      </c>
      <c r="D23" s="10"/>
      <c r="E23" s="10">
        <v>500000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2500000</v>
      </c>
      <c r="D36" s="7">
        <f t="shared" ref="D36:E36" si="4">SUM(D37:D44)</f>
        <v>700000</v>
      </c>
      <c r="E36" s="7">
        <f t="shared" si="4"/>
        <v>1700000</v>
      </c>
    </row>
    <row r="37" spans="1:5">
      <c r="A37" s="8">
        <v>22020401</v>
      </c>
      <c r="B37" s="9" t="s">
        <v>484</v>
      </c>
      <c r="C37" s="10">
        <v>1500000</v>
      </c>
      <c r="D37" s="10">
        <v>700000</v>
      </c>
      <c r="E37" s="10">
        <v>1200000</v>
      </c>
    </row>
    <row r="38" spans="1:5">
      <c r="A38" s="8">
        <v>22020402</v>
      </c>
      <c r="B38" s="9" t="s">
        <v>485</v>
      </c>
      <c r="C38" s="10">
        <v>1000000</v>
      </c>
      <c r="D38" s="10"/>
      <c r="E38" s="10">
        <v>500000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11000000</v>
      </c>
      <c r="D48" s="7">
        <f t="shared" ref="D48:E48" si="6">SUM(D49:D53)</f>
        <v>3810000</v>
      </c>
      <c r="E48" s="7">
        <f t="shared" si="6"/>
        <v>8000000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>
      <c r="A53" s="8">
        <v>22020605</v>
      </c>
      <c r="B53" s="9" t="s">
        <v>500</v>
      </c>
      <c r="C53" s="10">
        <v>11000000</v>
      </c>
      <c r="D53" s="10">
        <v>3810000</v>
      </c>
      <c r="E53" s="10">
        <v>8000000</v>
      </c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500000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>
      <c r="A62" s="8">
        <v>22020712</v>
      </c>
      <c r="B62" s="9" t="s">
        <v>509</v>
      </c>
      <c r="C62" s="10"/>
      <c r="D62" s="10"/>
      <c r="E62" s="10">
        <v>500000</v>
      </c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2000000</v>
      </c>
    </row>
    <row r="64" spans="1:5">
      <c r="A64" s="8">
        <v>22020801</v>
      </c>
      <c r="B64" s="9" t="s">
        <v>511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4500000</v>
      </c>
      <c r="D70" s="7">
        <f t="shared" ref="D70:E70" si="10">SUM(D71:D83)</f>
        <v>1800000</v>
      </c>
      <c r="E70" s="7">
        <f t="shared" si="10"/>
        <v>3000000</v>
      </c>
    </row>
    <row r="71" spans="1:5" hidden="1">
      <c r="A71" s="8">
        <v>22021001</v>
      </c>
      <c r="B71" s="9" t="s">
        <v>518</v>
      </c>
      <c r="C71" s="10"/>
      <c r="D71" s="10"/>
      <c r="E71" s="10"/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4500000</v>
      </c>
      <c r="D76" s="10">
        <v>1800000</v>
      </c>
      <c r="E76" s="10">
        <v>3000000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3000000</v>
      </c>
      <c r="D84" s="7">
        <f t="shared" ref="D84:E84" si="11">D85</f>
        <v>3000000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3000000</v>
      </c>
      <c r="D85" s="7">
        <f>SUM(D86:D87)</f>
        <v>3000000</v>
      </c>
      <c r="E85" s="7">
        <f>SUM(E86:E87)</f>
        <v>0</v>
      </c>
    </row>
    <row r="86" spans="1:5">
      <c r="A86" s="8">
        <v>22040105</v>
      </c>
      <c r="B86" s="9" t="s">
        <v>938</v>
      </c>
      <c r="C86" s="10">
        <v>3000000</v>
      </c>
      <c r="D86" s="10">
        <v>3000000</v>
      </c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RABsFn+Cj7ZecwX1x68T/zpQSWVUdWW9HXE94E9i9+BYoMOyTu8XWlBj1qpo/iAH7yGUGrJz89phbN0D8BSPVw==" saltValue="Uri5E11dg1qBxfLxdHd4V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47244094488188981" bottom="0.21" header="0.31496062992125984" footer="0.31496062992125984"/>
  <pageSetup paperSize="9" scale="95" orientation="landscape" r:id="rId1"/>
  <headerFooter>
    <oddFooter>&amp;CPage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topLeftCell="C20" zoomScaleNormal="130" workbookViewId="0">
      <selection activeCell="C80" sqref="A80:XFD82"/>
    </sheetView>
  </sheetViews>
  <sheetFormatPr defaultColWidth="8.81640625" defaultRowHeight="15"/>
  <cols>
    <col min="1" max="1" width="22.26953125" style="2" customWidth="1"/>
    <col min="2" max="2" width="13.1796875" style="2" customWidth="1"/>
    <col min="3" max="3" width="42.54296875" style="2" customWidth="1"/>
    <col min="4" max="6" width="25.453125" style="2" customWidth="1"/>
    <col min="7" max="16384" width="8.81640625" style="2"/>
  </cols>
  <sheetData>
    <row r="1" spans="1:6">
      <c r="A1" s="71" t="s">
        <v>556</v>
      </c>
      <c r="B1" s="71"/>
      <c r="C1" s="71"/>
      <c r="D1" s="71"/>
      <c r="E1" s="71"/>
    </row>
    <row r="2" spans="1:6">
      <c r="A2" s="72" t="s">
        <v>939</v>
      </c>
      <c r="B2" s="72"/>
      <c r="C2" s="72"/>
      <c r="D2" s="72"/>
      <c r="E2" s="72"/>
    </row>
    <row r="3" spans="1:6">
      <c r="A3" s="72" t="s">
        <v>936</v>
      </c>
      <c r="B3" s="72"/>
      <c r="C3" s="72"/>
      <c r="D3" s="72"/>
      <c r="E3" s="72"/>
    </row>
    <row r="5" spans="1:6" ht="45">
      <c r="A5" s="4" t="s">
        <v>558</v>
      </c>
      <c r="B5" s="4" t="s">
        <v>559</v>
      </c>
      <c r="C5" s="4" t="s">
        <v>560</v>
      </c>
      <c r="D5" s="4" t="s">
        <v>3</v>
      </c>
      <c r="E5" s="4" t="s">
        <v>4</v>
      </c>
      <c r="F5" s="4" t="s">
        <v>5</v>
      </c>
    </row>
    <row r="6" spans="1:6" s="1" customFormat="1">
      <c r="A6" s="67" t="s">
        <v>940</v>
      </c>
      <c r="B6" s="5">
        <v>3</v>
      </c>
      <c r="C6" s="6" t="s">
        <v>562</v>
      </c>
      <c r="D6" s="14">
        <f>D7+D17+D28+D34+D44+D53+D60+D72+D79+D85</f>
        <v>272000000</v>
      </c>
      <c r="E6" s="14">
        <f>E7+E17+E28+E34+E44+E53+E60+E72+E79+E85</f>
        <v>66884725</v>
      </c>
      <c r="F6" s="14">
        <f>F7+F17+F28+F34+F44+F53+F60+F72+F79+F85</f>
        <v>145500000</v>
      </c>
    </row>
    <row r="7" spans="1:6" s="1" customFormat="1">
      <c r="A7" s="6"/>
      <c r="B7" s="5">
        <v>32010100</v>
      </c>
      <c r="C7" s="6" t="s">
        <v>563</v>
      </c>
      <c r="D7" s="14">
        <f>SUM(D8:D16)</f>
        <v>197000000</v>
      </c>
      <c r="E7" s="14">
        <f t="shared" ref="E7:F7" si="0">SUM(E8:E16)</f>
        <v>38805000</v>
      </c>
      <c r="F7" s="14">
        <f t="shared" si="0"/>
        <v>83000000</v>
      </c>
    </row>
    <row r="8" spans="1:6">
      <c r="A8" s="68" t="s">
        <v>941</v>
      </c>
      <c r="B8" s="8">
        <v>32010101</v>
      </c>
      <c r="C8" s="9" t="s">
        <v>565</v>
      </c>
      <c r="D8" s="15"/>
      <c r="E8" s="15"/>
      <c r="F8" s="15"/>
    </row>
    <row r="9" spans="1:6">
      <c r="A9" s="9"/>
      <c r="B9" s="8"/>
      <c r="C9" s="9" t="s">
        <v>942</v>
      </c>
      <c r="D9" s="15">
        <v>1500000</v>
      </c>
      <c r="E9" s="15">
        <v>400000</v>
      </c>
      <c r="F9" s="15">
        <v>3000000</v>
      </c>
    </row>
    <row r="10" spans="1:6">
      <c r="A10" s="9"/>
      <c r="B10" s="8"/>
      <c r="C10" s="9" t="s">
        <v>943</v>
      </c>
      <c r="D10" s="15">
        <v>500000</v>
      </c>
      <c r="E10" s="15"/>
      <c r="F10" s="15">
        <v>2000000</v>
      </c>
    </row>
    <row r="11" spans="1:6">
      <c r="A11" s="9"/>
      <c r="B11" s="8"/>
      <c r="C11" s="9" t="s">
        <v>944</v>
      </c>
      <c r="D11" s="15">
        <v>40000000</v>
      </c>
      <c r="E11" s="15">
        <v>35500000</v>
      </c>
      <c r="F11" s="15">
        <v>40000000</v>
      </c>
    </row>
    <row r="12" spans="1:6" ht="30">
      <c r="A12" s="9"/>
      <c r="B12" s="8"/>
      <c r="C12" s="9" t="s">
        <v>945</v>
      </c>
      <c r="D12" s="15">
        <v>20000000</v>
      </c>
      <c r="E12" s="15">
        <v>2905000</v>
      </c>
      <c r="F12" s="15">
        <v>10000000</v>
      </c>
    </row>
    <row r="13" spans="1:6" ht="30">
      <c r="A13" s="9"/>
      <c r="B13" s="8"/>
      <c r="C13" s="9" t="s">
        <v>946</v>
      </c>
      <c r="D13" s="15">
        <v>130000000</v>
      </c>
      <c r="E13" s="15"/>
      <c r="F13" s="15">
        <v>25000000</v>
      </c>
    </row>
    <row r="14" spans="1:6" ht="30">
      <c r="A14" s="9"/>
      <c r="B14" s="8"/>
      <c r="C14" s="9" t="s">
        <v>947</v>
      </c>
      <c r="D14" s="15"/>
      <c r="E14" s="15"/>
      <c r="F14" s="15">
        <v>2000000</v>
      </c>
    </row>
    <row r="15" spans="1:6">
      <c r="A15" s="9"/>
      <c r="B15" s="8"/>
      <c r="C15" s="9" t="s">
        <v>948</v>
      </c>
      <c r="D15" s="15">
        <v>5000000</v>
      </c>
      <c r="E15" s="15"/>
      <c r="F15" s="15">
        <v>1000000</v>
      </c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573</v>
      </c>
      <c r="D17" s="14">
        <f>SUM(D18:D27)</f>
        <v>65000000</v>
      </c>
      <c r="E17" s="14">
        <f t="shared" ref="E17:F17" si="1">SUM(E18:E27)</f>
        <v>24319725</v>
      </c>
      <c r="F17" s="14">
        <f t="shared" si="1"/>
        <v>47500000</v>
      </c>
    </row>
    <row r="18" spans="1:6">
      <c r="A18" s="68" t="s">
        <v>949</v>
      </c>
      <c r="B18" s="8">
        <v>32010202</v>
      </c>
      <c r="C18" s="9" t="s">
        <v>575</v>
      </c>
      <c r="D18" s="15"/>
      <c r="E18" s="15"/>
      <c r="F18" s="15"/>
    </row>
    <row r="19" spans="1:6" ht="120">
      <c r="A19" s="16"/>
      <c r="B19" s="17"/>
      <c r="C19" s="16" t="s">
        <v>950</v>
      </c>
      <c r="D19" s="15">
        <v>50000000</v>
      </c>
      <c r="E19" s="15">
        <v>24319725</v>
      </c>
      <c r="F19" s="15">
        <v>40000000</v>
      </c>
    </row>
    <row r="20" spans="1:6" ht="30">
      <c r="A20" s="16"/>
      <c r="B20" s="17"/>
      <c r="C20" s="16" t="s">
        <v>951</v>
      </c>
      <c r="D20" s="15">
        <v>15000000</v>
      </c>
      <c r="E20" s="15"/>
      <c r="F20" s="15">
        <v>5000000</v>
      </c>
    </row>
    <row r="21" spans="1:6" ht="30">
      <c r="A21" s="16"/>
      <c r="B21" s="17"/>
      <c r="C21" s="16" t="s">
        <v>952</v>
      </c>
      <c r="D21" s="15"/>
      <c r="E21" s="15"/>
      <c r="F21" s="15">
        <v>2000000</v>
      </c>
    </row>
    <row r="22" spans="1:6">
      <c r="A22" s="16"/>
      <c r="B22" s="17"/>
      <c r="C22" s="16" t="s">
        <v>953</v>
      </c>
      <c r="D22" s="15"/>
      <c r="E22" s="15"/>
      <c r="F22" s="15">
        <v>500000</v>
      </c>
    </row>
    <row r="23" spans="1:6" hidden="1">
      <c r="A23" s="16"/>
      <c r="B23" s="17"/>
      <c r="C23" s="16"/>
      <c r="D23" s="15"/>
      <c r="E23" s="15"/>
      <c r="F23" s="15"/>
    </row>
    <row r="24" spans="1:6" hidden="1">
      <c r="A24" s="16"/>
      <c r="B24" s="17"/>
      <c r="C24" s="16"/>
      <c r="D24" s="15"/>
      <c r="E24" s="15"/>
      <c r="F24" s="15"/>
    </row>
    <row r="25" spans="1:6" hidden="1">
      <c r="A25" s="16"/>
      <c r="B25" s="17"/>
      <c r="C25" s="16"/>
      <c r="D25" s="15"/>
      <c r="E25" s="15"/>
      <c r="F25" s="15"/>
    </row>
    <row r="26" spans="1:6" hidden="1">
      <c r="A26" s="16"/>
      <c r="B26" s="17"/>
      <c r="C26" s="16"/>
      <c r="D26" s="15"/>
      <c r="E26" s="15"/>
      <c r="F26" s="15"/>
    </row>
    <row r="27" spans="1:6" hidden="1">
      <c r="A27" s="16"/>
      <c r="B27" s="17"/>
      <c r="C27" s="16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2">SUM(E29:E33)</f>
        <v>0</v>
      </c>
      <c r="F28" s="14">
        <f t="shared" si="2"/>
        <v>0</v>
      </c>
    </row>
    <row r="29" spans="1:6">
      <c r="A29" s="68" t="s">
        <v>954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SUM(D35:D43)</f>
        <v>10000000</v>
      </c>
      <c r="E34" s="14">
        <f>SUM(E35:E43)</f>
        <v>3760000</v>
      </c>
      <c r="F34" s="14">
        <f>SUM(F35:F43)</f>
        <v>15000000</v>
      </c>
    </row>
    <row r="35" spans="1:6" hidden="1">
      <c r="A35" s="68" t="s">
        <v>955</v>
      </c>
      <c r="B35" s="8">
        <v>32010405</v>
      </c>
      <c r="C35" s="9" t="s">
        <v>644</v>
      </c>
      <c r="D35" s="15"/>
      <c r="E35" s="15"/>
      <c r="F35" s="15"/>
    </row>
    <row r="36" spans="1:6" hidden="1">
      <c r="A36" s="68" t="s">
        <v>956</v>
      </c>
      <c r="B36" s="8">
        <v>32010406</v>
      </c>
      <c r="C36" s="9" t="s">
        <v>646</v>
      </c>
      <c r="D36" s="15"/>
      <c r="E36" s="15"/>
      <c r="F36" s="15"/>
    </row>
    <row r="37" spans="1:6" hidden="1">
      <c r="A37" s="68" t="s">
        <v>957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8" t="s">
        <v>958</v>
      </c>
      <c r="B38" s="8">
        <v>32010408</v>
      </c>
      <c r="C38" s="9" t="s">
        <v>587</v>
      </c>
      <c r="D38" s="15"/>
      <c r="E38" s="15"/>
      <c r="F38" s="15"/>
    </row>
    <row r="39" spans="1:6">
      <c r="A39" s="9"/>
      <c r="B39" s="8"/>
      <c r="C39" s="9" t="s">
        <v>959</v>
      </c>
      <c r="D39" s="15">
        <v>10000000</v>
      </c>
      <c r="E39" s="15">
        <v>3760000</v>
      </c>
      <c r="F39" s="15">
        <v>5000000</v>
      </c>
    </row>
    <row r="40" spans="1:6">
      <c r="A40" s="9"/>
      <c r="B40" s="8"/>
      <c r="C40" s="9" t="s">
        <v>960</v>
      </c>
      <c r="D40" s="15"/>
      <c r="E40" s="15"/>
      <c r="F40" s="15">
        <v>10000000</v>
      </c>
    </row>
    <row r="41" spans="1:6" hidden="1">
      <c r="A41" s="9"/>
      <c r="B41" s="8"/>
      <c r="C41" s="9"/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s="1" customFormat="1">
      <c r="A44" s="6"/>
      <c r="B44" s="5">
        <v>320105</v>
      </c>
      <c r="C44" s="6" t="s">
        <v>588</v>
      </c>
      <c r="D44" s="14">
        <f>SUM(D45:D52)</f>
        <v>0</v>
      </c>
      <c r="E44" s="14">
        <f t="shared" ref="E44:F44" si="3">SUM(E45:E52)</f>
        <v>0</v>
      </c>
      <c r="F44" s="14">
        <f t="shared" si="3"/>
        <v>0</v>
      </c>
    </row>
    <row r="45" spans="1:6" hidden="1">
      <c r="A45" s="68" t="s">
        <v>961</v>
      </c>
      <c r="B45" s="8">
        <v>32010501</v>
      </c>
      <c r="C45" s="9" t="s">
        <v>590</v>
      </c>
      <c r="D45" s="15"/>
      <c r="E45" s="15"/>
      <c r="F45" s="15"/>
    </row>
    <row r="46" spans="1:6" hidden="1">
      <c r="A46" s="9"/>
      <c r="B46" s="8"/>
      <c r="C46" s="9"/>
      <c r="D46" s="15"/>
      <c r="E46" s="15"/>
      <c r="F46" s="15"/>
    </row>
    <row r="47" spans="1:6" hidden="1">
      <c r="A47" s="9"/>
      <c r="B47" s="8"/>
      <c r="C47" s="9"/>
      <c r="D47" s="15"/>
      <c r="E47" s="15"/>
      <c r="F47" s="15"/>
    </row>
    <row r="48" spans="1:6" hidden="1">
      <c r="A48" s="9"/>
      <c r="B48" s="8"/>
      <c r="C48" s="9"/>
      <c r="D48" s="15"/>
      <c r="E48" s="15"/>
      <c r="F48" s="15"/>
    </row>
    <row r="49" spans="1:6" hidden="1">
      <c r="A49" s="9"/>
      <c r="B49" s="8"/>
      <c r="C49" s="9"/>
      <c r="D49" s="15"/>
      <c r="E49" s="15"/>
      <c r="F49" s="15"/>
    </row>
    <row r="50" spans="1:6" hidden="1">
      <c r="A50" s="16"/>
      <c r="B50" s="17"/>
      <c r="C50" s="16"/>
      <c r="D50" s="15"/>
      <c r="E50" s="15"/>
      <c r="F50" s="15"/>
    </row>
    <row r="51" spans="1:6" hidden="1">
      <c r="A51" s="16"/>
      <c r="B51" s="17"/>
      <c r="C51" s="16"/>
      <c r="D51" s="15"/>
      <c r="E51" s="15"/>
      <c r="F51" s="15"/>
    </row>
    <row r="52" spans="1:6" hidden="1">
      <c r="A52" s="16"/>
      <c r="B52" s="17"/>
      <c r="C52" s="16"/>
      <c r="D52" s="15"/>
      <c r="E52" s="15"/>
      <c r="F52" s="15"/>
    </row>
    <row r="53" spans="1:6" s="1" customFormat="1">
      <c r="A53" s="6"/>
      <c r="B53" s="5">
        <v>320106</v>
      </c>
      <c r="C53" s="6" t="s">
        <v>591</v>
      </c>
      <c r="D53" s="14">
        <f>SUM(D54:D59)</f>
        <v>0</v>
      </c>
      <c r="E53" s="14">
        <f t="shared" ref="E53:F53" si="4">SUM(E54:E59)</f>
        <v>0</v>
      </c>
      <c r="F53" s="14">
        <f t="shared" si="4"/>
        <v>0</v>
      </c>
    </row>
    <row r="54" spans="1:6" hidden="1">
      <c r="A54" s="68" t="s">
        <v>962</v>
      </c>
      <c r="B54" s="8">
        <v>32010601</v>
      </c>
      <c r="C54" s="9" t="s">
        <v>651</v>
      </c>
      <c r="D54" s="15"/>
      <c r="E54" s="15"/>
      <c r="F54" s="15"/>
    </row>
    <row r="55" spans="1:6" hidden="1">
      <c r="A55" s="68" t="s">
        <v>963</v>
      </c>
      <c r="B55" s="8">
        <v>32010602</v>
      </c>
      <c r="C55" s="9" t="s">
        <v>653</v>
      </c>
      <c r="D55" s="15"/>
      <c r="E55" s="15"/>
      <c r="F55" s="15"/>
    </row>
    <row r="56" spans="1:6" hidden="1">
      <c r="A56" s="9"/>
      <c r="B56" s="8"/>
      <c r="C56" s="9"/>
      <c r="D56" s="15"/>
      <c r="E56" s="15"/>
      <c r="F56" s="15"/>
    </row>
    <row r="57" spans="1:6" hidden="1">
      <c r="A57" s="9"/>
      <c r="B57" s="8"/>
      <c r="C57" s="9"/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9"/>
      <c r="B59" s="8"/>
      <c r="C59" s="9"/>
      <c r="D59" s="15"/>
      <c r="E59" s="15"/>
      <c r="F59" s="15"/>
    </row>
    <row r="60" spans="1:6" s="1" customFormat="1">
      <c r="A60" s="6"/>
      <c r="B60" s="5">
        <v>320109</v>
      </c>
      <c r="C60" s="6" t="s">
        <v>596</v>
      </c>
      <c r="D60" s="14">
        <f>SUM(D61:D71)</f>
        <v>0</v>
      </c>
      <c r="E60" s="14">
        <f t="shared" ref="E60:F60" si="5">SUM(E61:E71)</f>
        <v>0</v>
      </c>
      <c r="F60" s="14">
        <f t="shared" si="5"/>
        <v>0</v>
      </c>
    </row>
    <row r="61" spans="1:6" hidden="1">
      <c r="A61" s="68" t="s">
        <v>964</v>
      </c>
      <c r="B61" s="8">
        <v>32010903</v>
      </c>
      <c r="C61" s="9" t="s">
        <v>598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68" t="s">
        <v>965</v>
      </c>
      <c r="B63" s="8">
        <v>32010904</v>
      </c>
      <c r="C63" s="9" t="s">
        <v>600</v>
      </c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8" t="s">
        <v>966</v>
      </c>
      <c r="B65" s="8">
        <v>32010935</v>
      </c>
      <c r="C65" s="9" t="s">
        <v>602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hidden="1">
      <c r="A68" s="9"/>
      <c r="B68" s="8"/>
      <c r="C68" s="9"/>
      <c r="D68" s="15"/>
      <c r="E68" s="15"/>
      <c r="F68" s="15"/>
    </row>
    <row r="69" spans="1:6" hidden="1">
      <c r="A69" s="68" t="s">
        <v>967</v>
      </c>
      <c r="B69" s="8">
        <v>32010936</v>
      </c>
      <c r="C69" s="9" t="s">
        <v>604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9"/>
      <c r="B71" s="8"/>
      <c r="C71" s="9"/>
      <c r="D71" s="15"/>
      <c r="E71" s="15"/>
      <c r="F71" s="15"/>
    </row>
    <row r="72" spans="1:6" s="1" customFormat="1">
      <c r="A72" s="6"/>
      <c r="B72" s="5">
        <v>320201</v>
      </c>
      <c r="C72" s="6" t="s">
        <v>605</v>
      </c>
      <c r="D72" s="14">
        <f>SUM(D73:D78)</f>
        <v>0</v>
      </c>
      <c r="E72" s="14">
        <f t="shared" ref="E72:F72" si="6">SUM(E73:E78)</f>
        <v>0</v>
      </c>
      <c r="F72" s="14">
        <f t="shared" si="6"/>
        <v>0</v>
      </c>
    </row>
    <row r="73" spans="1:6" hidden="1">
      <c r="A73" s="68" t="s">
        <v>968</v>
      </c>
      <c r="B73" s="8">
        <v>32020101</v>
      </c>
      <c r="C73" s="9" t="s">
        <v>607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hidden="1">
      <c r="A75" s="68" t="s">
        <v>969</v>
      </c>
      <c r="B75" s="8">
        <v>32020102</v>
      </c>
      <c r="C75" s="9" t="s">
        <v>660</v>
      </c>
      <c r="D75" s="15"/>
      <c r="E75" s="15"/>
      <c r="F75" s="15"/>
    </row>
    <row r="76" spans="1:6" hidden="1">
      <c r="A76" s="9"/>
      <c r="B76" s="8"/>
      <c r="C76" s="9"/>
      <c r="D76" s="15"/>
      <c r="E76" s="15"/>
      <c r="F76" s="15"/>
    </row>
    <row r="77" spans="1:6" hidden="1">
      <c r="A77" s="68" t="s">
        <v>970</v>
      </c>
      <c r="B77" s="8">
        <v>32020104</v>
      </c>
      <c r="C77" s="9" t="s">
        <v>612</v>
      </c>
      <c r="D77" s="15"/>
      <c r="E77" s="15"/>
      <c r="F77" s="15"/>
    </row>
    <row r="78" spans="1:6" hidden="1">
      <c r="A78" s="9"/>
      <c r="B78" s="8"/>
      <c r="C78" s="9"/>
      <c r="D78" s="15"/>
      <c r="E78" s="15"/>
      <c r="F78" s="15"/>
    </row>
    <row r="79" spans="1:6" s="1" customFormat="1">
      <c r="A79" s="6"/>
      <c r="B79" s="5">
        <v>320301</v>
      </c>
      <c r="C79" s="6" t="s">
        <v>613</v>
      </c>
      <c r="D79" s="14">
        <f>SUM(D80:D84)</f>
        <v>0</v>
      </c>
      <c r="E79" s="14">
        <f>SUM(E80:E84)</f>
        <v>0</v>
      </c>
      <c r="F79" s="14">
        <f>SUM(F80:F84)</f>
        <v>0</v>
      </c>
    </row>
    <row r="80" spans="1:6" hidden="1">
      <c r="A80" s="68" t="s">
        <v>971</v>
      </c>
      <c r="B80" s="8">
        <v>32030101</v>
      </c>
      <c r="C80" s="9" t="s">
        <v>615</v>
      </c>
      <c r="D80" s="15"/>
      <c r="E80" s="15"/>
      <c r="F80" s="15"/>
    </row>
    <row r="81" spans="1:6" hidden="1">
      <c r="A81" s="68" t="s">
        <v>972</v>
      </c>
      <c r="B81" s="8">
        <v>32030109</v>
      </c>
      <c r="C81" s="9" t="s">
        <v>617</v>
      </c>
      <c r="D81" s="15"/>
      <c r="E81" s="15"/>
      <c r="F81" s="15"/>
    </row>
    <row r="82" spans="1:6" hidden="1">
      <c r="A82" s="68" t="s">
        <v>973</v>
      </c>
      <c r="B82" s="8">
        <v>32030110</v>
      </c>
      <c r="C82" s="9" t="s">
        <v>619</v>
      </c>
      <c r="D82" s="15"/>
      <c r="E82" s="15"/>
      <c r="F82" s="15"/>
    </row>
    <row r="83" spans="1:6" hidden="1">
      <c r="A83" s="16"/>
      <c r="B83" s="17"/>
      <c r="C83" s="16"/>
      <c r="D83" s="15"/>
      <c r="E83" s="15"/>
      <c r="F83" s="15"/>
    </row>
    <row r="84" spans="1:6" hidden="1">
      <c r="A84" s="16"/>
      <c r="B84" s="17"/>
      <c r="C84" s="16"/>
      <c r="D84" s="15"/>
      <c r="E84" s="15"/>
      <c r="F84" s="15"/>
    </row>
    <row r="85" spans="1:6" s="1" customFormat="1">
      <c r="A85" s="6"/>
      <c r="B85" s="5">
        <v>32011000</v>
      </c>
      <c r="C85" s="6" t="s">
        <v>620</v>
      </c>
      <c r="D85" s="14">
        <f>SUM(D86:D87)</f>
        <v>0</v>
      </c>
      <c r="E85" s="14">
        <f>SUM(E86:E87)</f>
        <v>0</v>
      </c>
      <c r="F85" s="14">
        <f>SUM(F86:F87)</f>
        <v>0</v>
      </c>
    </row>
    <row r="86" spans="1:6" hidden="1">
      <c r="A86" s="68" t="s">
        <v>974</v>
      </c>
      <c r="B86" s="16"/>
      <c r="C86" s="16"/>
      <c r="D86" s="15"/>
      <c r="E86" s="15"/>
      <c r="F86" s="15"/>
    </row>
    <row r="87" spans="1:6" hidden="1">
      <c r="A87" s="16"/>
      <c r="B87" s="16"/>
      <c r="C87" s="16"/>
      <c r="D87" s="15"/>
      <c r="E87" s="15"/>
      <c r="F87" s="15"/>
    </row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n40tyhhHeRKEn3n1i0bX2rnon5zp4RM16ghxwVLg0HKzPMeATKTGwespY5ZkYsmxh+bsVwj9XfD0BXd3wUQvKQ==" saltValue="nebkOpvdHajM9K5mpN9vT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19" top="0.74803149606299213" bottom="0.74803149606299213" header="0.31496062992125984" footer="0.31496062992125984"/>
  <pageSetup paperSize="9" scale="70" orientation="landscape" r:id="rId1"/>
  <headerFooter>
    <oddFooter>&amp;CPage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40" workbookViewId="0">
      <selection activeCell="B1" sqref="B1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2" spans="1:5">
      <c r="A2" s="71" t="s">
        <v>433</v>
      </c>
      <c r="B2" s="71"/>
      <c r="C2" s="71"/>
      <c r="D2" s="71"/>
      <c r="E2" s="71"/>
    </row>
    <row r="3" spans="1:5" ht="26.5" customHeight="1">
      <c r="A3" s="73" t="s">
        <v>975</v>
      </c>
      <c r="B3" s="73"/>
      <c r="C3" s="73"/>
      <c r="D3" s="73"/>
      <c r="E3" s="73"/>
    </row>
    <row r="4" spans="1:5">
      <c r="A4" s="72" t="s">
        <v>976</v>
      </c>
      <c r="B4" s="72"/>
      <c r="C4" s="72"/>
      <c r="D4" s="72"/>
      <c r="E4" s="72"/>
    </row>
    <row r="6" spans="1:5" ht="51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13965571.220000001</v>
      </c>
      <c r="D7" s="7">
        <f t="shared" ref="D7:E7" si="0">D8+D13+D20</f>
        <v>13965571.220000001</v>
      </c>
      <c r="E7" s="7">
        <f t="shared" si="0"/>
        <v>14571390</v>
      </c>
    </row>
    <row r="8" spans="1:5" s="1" customFormat="1">
      <c r="A8" s="12">
        <v>2101</v>
      </c>
      <c r="B8" s="12" t="s">
        <v>437</v>
      </c>
      <c r="C8" s="7">
        <f>C9</f>
        <v>13965571.220000001</v>
      </c>
      <c r="D8" s="7">
        <f t="shared" ref="D8:E8" si="1">D9</f>
        <v>13965571.220000001</v>
      </c>
      <c r="E8" s="7">
        <f t="shared" si="1"/>
        <v>14571390</v>
      </c>
    </row>
    <row r="9" spans="1:5" s="1" customFormat="1">
      <c r="A9" s="12">
        <v>210101</v>
      </c>
      <c r="B9" s="12" t="s">
        <v>438</v>
      </c>
      <c r="C9" s="7">
        <f>SUM(C10:C12)</f>
        <v>13965571.220000001</v>
      </c>
      <c r="D9" s="7">
        <f t="shared" ref="D9:E9" si="2">SUM(D10:D12)</f>
        <v>13965571.220000001</v>
      </c>
      <c r="E9" s="7">
        <f t="shared" si="2"/>
        <v>14571390</v>
      </c>
    </row>
    <row r="10" spans="1:5">
      <c r="A10" s="13">
        <v>21010101</v>
      </c>
      <c r="B10" s="11" t="s">
        <v>437</v>
      </c>
      <c r="C10" s="10">
        <v>13965571.220000001</v>
      </c>
      <c r="D10" s="10">
        <v>13965571.220000001</v>
      </c>
      <c r="E10" s="10">
        <v>14571390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shoLyYpH/2GlrhpFQacRuSYDkxSOq/pyC56QGwVrcJorkS88jC4T87CjsD2KctzC1wd8arG28eIHgzcxQr1u3w==" saltValue="ImruWUGfZOORJhmllzH7X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tabSelected="1" view="pageBreakPreview" topLeftCell="A14" zoomScale="90" zoomScaleNormal="140" workbookViewId="0">
      <selection activeCell="B16" sqref="B16"/>
    </sheetView>
  </sheetViews>
  <sheetFormatPr defaultColWidth="8.81640625" defaultRowHeight="15"/>
  <cols>
    <col min="1" max="1" width="15" style="2" customWidth="1"/>
    <col min="2" max="2" width="52" style="2" customWidth="1"/>
    <col min="3" max="5" width="25" style="2" customWidth="1"/>
    <col min="6" max="16384" width="8.81640625" style="2"/>
  </cols>
  <sheetData>
    <row r="3" spans="1:5">
      <c r="A3" s="71" t="s">
        <v>452</v>
      </c>
      <c r="B3" s="71"/>
      <c r="C3" s="71"/>
      <c r="D3" s="71"/>
      <c r="E3" s="71"/>
    </row>
    <row r="4" spans="1:5" ht="28.9" customHeight="1">
      <c r="A4" s="73" t="s">
        <v>977</v>
      </c>
      <c r="B4" s="73"/>
      <c r="C4" s="73"/>
      <c r="D4" s="73"/>
      <c r="E4" s="73"/>
    </row>
    <row r="5" spans="1:5">
      <c r="A5" s="72" t="s">
        <v>976</v>
      </c>
      <c r="B5" s="72"/>
      <c r="C5" s="72"/>
      <c r="D5" s="72"/>
      <c r="E5" s="72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3400000</v>
      </c>
      <c r="D7" s="7">
        <f t="shared" ref="D7:E7" si="0">D8+D84+D88+D93</f>
        <v>2860000</v>
      </c>
      <c r="E7" s="7">
        <f t="shared" si="0"/>
        <v>63500000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3400000</v>
      </c>
      <c r="D8" s="7">
        <f t="shared" ref="D8:E8" si="1">D9+D14+D22+D36+D45+D48+D54+D63+D67+D70</f>
        <v>2860000</v>
      </c>
      <c r="E8" s="7">
        <f t="shared" si="1"/>
        <v>63500000</v>
      </c>
    </row>
    <row r="9" spans="1:5" s="1" customFormat="1">
      <c r="A9" s="5">
        <v>220201</v>
      </c>
      <c r="B9" s="6" t="s">
        <v>456</v>
      </c>
      <c r="C9" s="7">
        <f>SUM(C10:C13)</f>
        <v>200000</v>
      </c>
      <c r="D9" s="7">
        <f t="shared" ref="D9:E9" si="2">SUM(D10:D13)</f>
        <v>200000</v>
      </c>
      <c r="E9" s="7">
        <f t="shared" si="2"/>
        <v>1500000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200000</v>
      </c>
      <c r="D11" s="10">
        <v>200000</v>
      </c>
      <c r="E11" s="10">
        <v>1500000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200000</v>
      </c>
      <c r="D22" s="7">
        <f t="shared" ref="D22:E22" si="3">SUM(D23:D35)</f>
        <v>200000</v>
      </c>
      <c r="E22" s="7">
        <f t="shared" si="3"/>
        <v>200000</v>
      </c>
    </row>
    <row r="23" spans="1:5">
      <c r="A23" s="8">
        <v>22020301</v>
      </c>
      <c r="B23" s="9" t="s">
        <v>470</v>
      </c>
      <c r="C23" s="10">
        <v>200000</v>
      </c>
      <c r="D23" s="10">
        <v>200000</v>
      </c>
      <c r="E23" s="10">
        <v>200000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1200000</v>
      </c>
      <c r="D36" s="7">
        <f t="shared" ref="D36:E36" si="4">SUM(D37:D44)</f>
        <v>960000</v>
      </c>
      <c r="E36" s="7">
        <f t="shared" si="4"/>
        <v>2000000</v>
      </c>
    </row>
    <row r="37" spans="1:5">
      <c r="A37" s="8">
        <v>22020401</v>
      </c>
      <c r="B37" s="9" t="s">
        <v>484</v>
      </c>
      <c r="C37" s="10">
        <v>1200000</v>
      </c>
      <c r="D37" s="10">
        <v>960000</v>
      </c>
      <c r="E37" s="10">
        <v>2000000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511</v>
      </c>
      <c r="C64" s="10"/>
      <c r="D64" s="10"/>
      <c r="E64" s="10"/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1800000</v>
      </c>
      <c r="D70" s="7">
        <f t="shared" ref="D70:E70" si="10">SUM(D71:D83)</f>
        <v>1500000</v>
      </c>
      <c r="E70" s="7">
        <f t="shared" si="10"/>
        <v>59800000</v>
      </c>
    </row>
    <row r="71" spans="1:5">
      <c r="A71" s="8">
        <v>22021001</v>
      </c>
      <c r="B71" s="9" t="s">
        <v>518</v>
      </c>
      <c r="C71" s="10">
        <v>1800000</v>
      </c>
      <c r="D71" s="10">
        <v>1500000</v>
      </c>
      <c r="E71" s="10">
        <v>1800000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/>
      <c r="D76" s="10"/>
      <c r="E76" s="10">
        <v>58000000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xLcGRLDSsGjHD/3+HuRs6UJkFF4E9lTuDV2nHZskR0l5yzfZScv7NF57auk9VwPss0cEB4PXoiGv/hhuLpT7Jg==" saltValue="+gPcAIsnp/m2p+gzTKnZz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21" bottom="0.74803149606299213" header="0.31496062992125984" footer="0.31496062992125984"/>
  <pageSetup paperSize="9" scale="95" orientation="landscape" r:id="rId1"/>
  <headerFooter>
    <oddFooter>&amp;CPage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8" master="" otherUserPermission="visible"/>
  <rangeList sheetStid="7" master="" otherUserPermission="visible"/>
  <rangeList sheetStid="9" master="" otherUserPermission="visible"/>
  <rangeList sheetStid="6" master="" otherUserPermission="visible"/>
  <rangeList sheetStid="10" master="" otherUserPermission="visible"/>
  <rangeList sheetStid="11" master="" otherUserPermission="visible"/>
  <rangeList sheetStid="12" master="" otherUserPermission="visible"/>
  <rangeList sheetStid="13" master="" otherUserPermission="visible"/>
  <rangeList sheetStid="14" master="" otherUserPermission="visible"/>
  <rangeList sheetStid="4" master="" otherUserPermission="visible"/>
  <rangeList sheetStid="5" master="" otherUserPermission="visible"/>
  <rangeList sheetStid="17" master="" otherUserPermission="visible"/>
  <rangeList sheetStid="18" master="" otherUserPermission="visible"/>
  <rangeList sheetStid="19" master="" otherUserPermission="visible"/>
  <rangeList sheetStid="20" master="" otherUserPermission="visible"/>
  <rangeList sheetStid="15" master="" otherUserPermission="visible"/>
  <rangeList sheetStid="16" master="" otherUserPermission="visible"/>
  <rangeList sheetStid="3" master="" otherUserPermission="visible"/>
  <rangeList sheetStid="23" master="" otherUserPermission="visible"/>
  <rangeList sheetStid="24" master="" otherUserPermission="visible"/>
  <rangeList sheetStid="25" master="" otherUserPermission="visible"/>
  <rangeList sheetStid="26" master="" otherUserPermission="visible"/>
  <rangeList sheetStid="27" master="" otherUserPermission="visible"/>
  <rangeList sheetStid="28" master="" otherUserPermission="visible"/>
  <rangeList sheetStid="29" master="" otherUserPermission="visible"/>
  <rangeList sheetStid="30" master="" otherUserPermission="visible"/>
  <rangeList sheetStid="31" master="" otherUserPermission="visible"/>
  <rangeList sheetStid="32" master="" otherUserPermission="visible"/>
  <rangeList sheetStid="33" master="" otherUserPermission="visible"/>
  <rangeList sheetStid="34" master="" otherUserPermission="visible"/>
  <rangeList sheetStid="35" master="" otherUserPermission="visible"/>
  <rangeList sheetStid="36" master="" otherUserPermission="visible"/>
  <rangeList sheetStid="37" master="" otherUserPermission="visible"/>
  <rangeList sheetStid="38" master="" otherUserPermission="visible"/>
  <rangeList sheetStid="39" master="" otherUserPermission="visible"/>
  <rangeList sheetStid="40" master="" otherUserPermission="visible"/>
  <rangeList sheetStid="21" master="" otherUserPermission="visible"/>
  <rangeList sheetStid="2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</vt:i4>
      </vt:variant>
    </vt:vector>
  </HeadingPairs>
  <TitlesOfParts>
    <vt:vector size="39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'WATSAN CAPITAL EXP F.xii'!Print_Area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2026-07-11T16:47:35Z</cp:lastPrinted>
  <dcterms:created xsi:type="dcterms:W3CDTF">2025-11-08T19:59:00Z</dcterms:created>
  <dcterms:modified xsi:type="dcterms:W3CDTF">2026-07-11T16:47:36Z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020F667CE3C2E870AA985769B8870796_43</vt:lpwstr>
  </property>
  <property fmtid="{D5CDD505-2E9C-101B-9397-08002B2CF9AE}" pid="3" name="KSOProductBuildVer">
    <vt:lpwstr>1033-12.1.23143.23143</vt:lpwstr>
  </property>
</Properties>
</file>