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53BF0EF1-EAEF-434D-99E0-E130E8B378E9}" xr6:coauthVersionLast="47" xr6:coauthVersionMax="47" xr10:uidLastSave="{00000000-0000-0000-0000-000000000000}"/>
  <workbookProtection lockStructure="1"/>
  <bookViews>
    <workbookView xWindow="-108" yWindow="-108" windowWidth="23256" windowHeight="12456" activeTab="1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6" l="1"/>
  <c r="D30" i="6"/>
  <c r="E30" i="6"/>
  <c r="E101" i="6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81" i="28"/>
  <c r="F81" i="28"/>
  <c r="D81" i="28"/>
  <c r="E62" i="28"/>
  <c r="F62" i="28"/>
  <c r="D62" i="28"/>
  <c r="D40" i="28"/>
  <c r="E34" i="28"/>
  <c r="F34" i="28"/>
  <c r="D34" i="28"/>
  <c r="E7" i="28"/>
  <c r="F7" i="28"/>
  <c r="D7" i="28"/>
  <c r="E85" i="25"/>
  <c r="F85" i="25"/>
  <c r="E75" i="31"/>
  <c r="F75" i="31"/>
  <c r="E75" i="34"/>
  <c r="F75" i="34"/>
  <c r="E75" i="37"/>
  <c r="F75" i="37"/>
  <c r="E75" i="40"/>
  <c r="F75" i="40"/>
  <c r="E81" i="3"/>
  <c r="F81" i="3"/>
  <c r="D85" i="25"/>
  <c r="D75" i="31"/>
  <c r="D75" i="34"/>
  <c r="D75" i="37"/>
  <c r="D75" i="40"/>
  <c r="D81" i="3"/>
  <c r="E66" i="25"/>
  <c r="F66" i="25"/>
  <c r="E56" i="31"/>
  <c r="F56" i="31"/>
  <c r="E56" i="34"/>
  <c r="F56" i="34"/>
  <c r="E56" i="37"/>
  <c r="F56" i="37"/>
  <c r="E56" i="40"/>
  <c r="F56" i="40"/>
  <c r="E62" i="3"/>
  <c r="F62" i="3"/>
  <c r="D66" i="25"/>
  <c r="D56" i="31"/>
  <c r="D56" i="34"/>
  <c r="D56" i="37"/>
  <c r="D56" i="40"/>
  <c r="D62" i="3"/>
  <c r="E38" i="25"/>
  <c r="F38" i="25"/>
  <c r="E28" i="31"/>
  <c r="F28" i="31"/>
  <c r="E28" i="34"/>
  <c r="F28" i="34"/>
  <c r="E28" i="37"/>
  <c r="F28" i="37"/>
  <c r="E28" i="40"/>
  <c r="F28" i="40"/>
  <c r="E34" i="3"/>
  <c r="F34" i="3"/>
  <c r="D38" i="25"/>
  <c r="D28" i="31"/>
  <c r="D28" i="34"/>
  <c r="D28" i="37"/>
  <c r="D28" i="40"/>
  <c r="D34" i="3"/>
  <c r="E27" i="25"/>
  <c r="F27" i="25"/>
  <c r="E17" i="31"/>
  <c r="F17" i="31"/>
  <c r="E17" i="34"/>
  <c r="F17" i="34"/>
  <c r="E17" i="37"/>
  <c r="F17" i="37"/>
  <c r="E17" i="40"/>
  <c r="F17" i="40"/>
  <c r="E23" i="3"/>
  <c r="F23" i="3"/>
  <c r="D27" i="25"/>
  <c r="D17" i="31"/>
  <c r="D17" i="34"/>
  <c r="D17" i="37"/>
  <c r="D17" i="40"/>
  <c r="D23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57" i="9"/>
  <c r="E11" i="7" s="1"/>
  <c r="E20" i="8" s="1"/>
  <c r="D157" i="9"/>
  <c r="D11" i="7" s="1"/>
  <c r="D20" i="8" s="1"/>
  <c r="C157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C34" i="6"/>
  <c r="C35" i="6"/>
  <c r="C36" i="6"/>
  <c r="C37" i="6"/>
  <c r="C38" i="6"/>
  <c r="C39" i="6"/>
  <c r="C33" i="6"/>
  <c r="C29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C93" i="39" s="1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1" i="37"/>
  <c r="E81" i="37"/>
  <c r="D81" i="37"/>
  <c r="F68" i="37"/>
  <c r="E68" i="37"/>
  <c r="D68" i="37"/>
  <c r="F49" i="37"/>
  <c r="E49" i="37"/>
  <c r="D49" i="37"/>
  <c r="F40" i="37"/>
  <c r="E40" i="37"/>
  <c r="D40" i="37"/>
  <c r="F34" i="37"/>
  <c r="E34" i="37"/>
  <c r="D34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100" i="33"/>
  <c r="D100" i="33"/>
  <c r="C100" i="33"/>
  <c r="E98" i="33"/>
  <c r="D98" i="33"/>
  <c r="C98" i="33"/>
  <c r="E93" i="33"/>
  <c r="E92" i="33" s="1"/>
  <c r="D93" i="33"/>
  <c r="D92" i="33" s="1"/>
  <c r="C93" i="33"/>
  <c r="C92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87" i="28"/>
  <c r="E87" i="28"/>
  <c r="D87" i="28"/>
  <c r="E13" i="13"/>
  <c r="E162" i="6" s="1"/>
  <c r="D13" i="13"/>
  <c r="D162" i="6" s="1"/>
  <c r="C13" i="13"/>
  <c r="C162" i="6" s="1"/>
  <c r="F74" i="28"/>
  <c r="E74" i="28"/>
  <c r="D74" i="28"/>
  <c r="E11" i="13"/>
  <c r="E151" i="6" s="1"/>
  <c r="D11" i="13"/>
  <c r="D151" i="6" s="1"/>
  <c r="C11" i="13"/>
  <c r="C151" i="6" s="1"/>
  <c r="F55" i="28"/>
  <c r="E55" i="28"/>
  <c r="D55" i="28"/>
  <c r="F46" i="28"/>
  <c r="E46" i="28"/>
  <c r="D46" i="28"/>
  <c r="F40" i="28"/>
  <c r="E40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9" i="27"/>
  <c r="D99" i="27"/>
  <c r="C99" i="27"/>
  <c r="E97" i="27"/>
  <c r="D97" i="27"/>
  <c r="C97" i="27"/>
  <c r="E92" i="27"/>
  <c r="E91" i="27" s="1"/>
  <c r="D92" i="27"/>
  <c r="D91" i="27" s="1"/>
  <c r="C92" i="27"/>
  <c r="C91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91" i="25"/>
  <c r="E91" i="25"/>
  <c r="D91" i="25"/>
  <c r="F78" i="25"/>
  <c r="E78" i="25"/>
  <c r="D78" i="25"/>
  <c r="F59" i="25"/>
  <c r="E59" i="25"/>
  <c r="D59" i="25"/>
  <c r="F50" i="25"/>
  <c r="E50" i="25"/>
  <c r="D50" i="25"/>
  <c r="F44" i="25"/>
  <c r="E44" i="25"/>
  <c r="D4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55" i="9"/>
  <c r="E154" i="9" s="1"/>
  <c r="D155" i="9"/>
  <c r="D154" i="9" s="1"/>
  <c r="E152" i="9"/>
  <c r="D152" i="9"/>
  <c r="E149" i="9"/>
  <c r="D149" i="9"/>
  <c r="E145" i="9"/>
  <c r="D145" i="9"/>
  <c r="E142" i="9"/>
  <c r="D142" i="9"/>
  <c r="E140" i="9"/>
  <c r="D140" i="9"/>
  <c r="E138" i="9"/>
  <c r="D138" i="9"/>
  <c r="E134" i="9"/>
  <c r="D134" i="9"/>
  <c r="E124" i="9"/>
  <c r="D124" i="9"/>
  <c r="E110" i="9"/>
  <c r="D110" i="9"/>
  <c r="E108" i="9"/>
  <c r="D108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108" i="9"/>
  <c r="C110" i="9"/>
  <c r="C124" i="9"/>
  <c r="C134" i="9"/>
  <c r="C138" i="9"/>
  <c r="C140" i="9"/>
  <c r="C142" i="9"/>
  <c r="C145" i="9"/>
  <c r="C149" i="9"/>
  <c r="C152" i="9"/>
  <c r="C155" i="9"/>
  <c r="C154" i="9" s="1"/>
  <c r="D13" i="19" l="1"/>
  <c r="D7" i="19" s="1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7" i="18" s="1"/>
  <c r="C8" i="24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E8" i="39"/>
  <c r="E8" i="33"/>
  <c r="E8" i="20"/>
  <c r="E8" i="30"/>
  <c r="E7" i="30" s="1"/>
  <c r="D8" i="18"/>
  <c r="D8" i="24"/>
  <c r="D7" i="24" s="1"/>
  <c r="D8" i="36"/>
  <c r="D7" i="36" s="1"/>
  <c r="E8" i="18"/>
  <c r="E8" i="24"/>
  <c r="E7" i="24" s="1"/>
  <c r="E8" i="36"/>
  <c r="D23" i="9"/>
  <c r="E23" i="9"/>
  <c r="E13" i="26"/>
  <c r="E7" i="26" s="1"/>
  <c r="D13" i="35"/>
  <c r="D7" i="35" s="1"/>
  <c r="E6" i="28"/>
  <c r="D6" i="13"/>
  <c r="D125" i="6" s="1"/>
  <c r="F6" i="28"/>
  <c r="D6" i="28"/>
  <c r="D8" i="27"/>
  <c r="C96" i="27"/>
  <c r="C8" i="27"/>
  <c r="D96" i="27"/>
  <c r="E8" i="27"/>
  <c r="D93" i="20"/>
  <c r="E97" i="33"/>
  <c r="E93" i="36"/>
  <c r="D93" i="18"/>
  <c r="D93" i="30"/>
  <c r="E93" i="39"/>
  <c r="C93" i="16"/>
  <c r="E93" i="18"/>
  <c r="E93" i="30"/>
  <c r="C97" i="33"/>
  <c r="E96" i="27"/>
  <c r="C93" i="20"/>
  <c r="C93" i="30"/>
  <c r="D97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48" i="9"/>
  <c r="D147" i="9" s="1"/>
  <c r="E148" i="9"/>
  <c r="E147" i="9" s="1"/>
  <c r="E7" i="9"/>
  <c r="E6" i="9" s="1"/>
  <c r="D7" i="9"/>
  <c r="D6" i="9" s="1"/>
  <c r="C148" i="9"/>
  <c r="C147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7" i="3"/>
  <c r="E14" i="13" s="1"/>
  <c r="E171" i="6" s="1"/>
  <c r="E87" i="3"/>
  <c r="D14" i="13" s="1"/>
  <c r="D171" i="6" s="1"/>
  <c r="D87" i="3"/>
  <c r="C14" i="13" s="1"/>
  <c r="C171" i="6" s="1"/>
  <c r="F74" i="3"/>
  <c r="E12" i="13" s="1"/>
  <c r="E157" i="6" s="1"/>
  <c r="E156" i="6" s="1"/>
  <c r="E74" i="3"/>
  <c r="D12" i="13" s="1"/>
  <c r="D157" i="6" s="1"/>
  <c r="D156" i="6" s="1"/>
  <c r="D74" i="3"/>
  <c r="C12" i="13" s="1"/>
  <c r="C157" i="6" s="1"/>
  <c r="C156" i="6" s="1"/>
  <c r="F55" i="3"/>
  <c r="E10" i="13" s="1"/>
  <c r="E147" i="6" s="1"/>
  <c r="E55" i="3"/>
  <c r="D10" i="13" s="1"/>
  <c r="D147" i="6" s="1"/>
  <c r="D55" i="3"/>
  <c r="C10" i="13" s="1"/>
  <c r="C147" i="6" s="1"/>
  <c r="F46" i="3"/>
  <c r="E9" i="13" s="1"/>
  <c r="E143" i="6" s="1"/>
  <c r="E46" i="3"/>
  <c r="D9" i="13" s="1"/>
  <c r="D143" i="6" s="1"/>
  <c r="D46" i="3"/>
  <c r="C9" i="13" s="1"/>
  <c r="C143" i="6" s="1"/>
  <c r="F40" i="3"/>
  <c r="E8" i="13" s="1"/>
  <c r="E40" i="3"/>
  <c r="D8" i="13" s="1"/>
  <c r="D141" i="6" s="1"/>
  <c r="D40" i="3"/>
  <c r="C8" i="13" s="1"/>
  <c r="C141" i="6" s="1"/>
  <c r="D7" i="22" l="1"/>
  <c r="C7" i="24"/>
  <c r="E7" i="22"/>
  <c r="E15" i="11" s="1"/>
  <c r="E26" i="7"/>
  <c r="C25" i="7"/>
  <c r="D12" i="14"/>
  <c r="D26" i="7"/>
  <c r="C12" i="14"/>
  <c r="C26" i="7"/>
  <c r="C7" i="36"/>
  <c r="C13" i="11" s="1"/>
  <c r="D10" i="14"/>
  <c r="D25" i="7"/>
  <c r="E10" i="14"/>
  <c r="E25" i="7"/>
  <c r="D13" i="11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11" i="11"/>
  <c r="E8" i="11"/>
  <c r="C6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<sst xmlns="http://schemas.openxmlformats.org/spreadsheetml/2006/main" count="2627" uniqueCount="958">
  <si>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</si>
  <si>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</si>
  <si>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</si>
  <si>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</si>
  <si>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</si>
  <si>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</si>
  <si>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</si>
  <si>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</si>
  <si>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</si>
  <si>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</si>
  <si>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</si>
  <si>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</si>
  <si>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</si>
  <si>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</si>
  <si>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</si>
  <si>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</si>
  <si>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</si>
  <si>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</si>
  <si>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</si>
  <si>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</si>
  <si>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</si>
  <si>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</si>
  <si>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</si>
  <si>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</si>
  <si>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</si>
  <si>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</si>
  <si>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</si>
  <si>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</si>
  <si>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</si>
  <si>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</si>
  <si>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</si>
  <si>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</si>
  <si>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</si>
  <si>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</si>
  <si>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</si>
  <si>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</si>
  <si>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</si>
  <si>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</si>
  <si>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</si>
  <si>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</si>
  <si>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</si>
  <si>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</si>
  <si>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</si>
  <si>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</si>
  <si>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</si>
  <si>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</si>
  <si>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</si>
  <si>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</si>
  <si>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</si>
  <si>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</si>
  <si>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</si>
  <si>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</si>
  <si>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</si>
  <si>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</si>
  <si>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</si>
  <si>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</si>
  <si>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</si>
  <si>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</si>
  <si>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</si>
  <si>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</si>
  <si>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</si>
  <si>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</si>
  <si>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</si>
  <si>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</si>
  <si>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</si>
  <si>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</si>
  <si>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</si>
  <si>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</si>
  <si>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</si>
  <si>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</si>
  <si>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</si>
  <si>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</si>
  <si>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</si>
  <si>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</si>
  <si>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</si>
  <si>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</si>
  <si>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</si>
  <si>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</si>
  <si>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</si>
  <si>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</si>
  <si>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</si>
  <si>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</si>
  <si>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</si>
  <si>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</si>
  <si>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</si>
  <si>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</si>
  <si>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</si>
  <si>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</si>
  <si>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</si>
  <si>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</si>
  <si>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</si>
  <si>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</si>
  <si>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</si>
  <si>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</si>
  <si>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</si>
  <si>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</si>
  <si>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</si>
  <si>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</si>
  <si>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</si>
  <si>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</si>
  <si>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</si>
  <si>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</si>
  <si>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</si>
  <si>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</si>
  <si>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</si>
  <si>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</si>
  <si>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</si>
  <si>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</si>
  <si>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</si>
  <si>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</si>
  <si>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</si>
  <si>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</si>
  <si>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</si>
  <si>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</si>
  <si>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</si>
  <si>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</si>
  <si>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</si>
  <si>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</si>
  <si>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</si>
  <si>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</si>
  <si>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</si>
  <si>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</si>
  <si>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</si>
  <si>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</si>
  <si>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</si>
  <si>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</si>
  <si>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</si>
  <si>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</si>
  <si>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</si>
  <si>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</si>
  <si>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</si>
  <si>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</si>
  <si>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</si>
  <si>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</si>
  <si>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</si>
  <si>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</si>
  <si>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</si>
  <si>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</si>
  <si>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</si>
  <si>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</si>
  <si>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</si>
  <si>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</si>
  <si>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</si>
  <si>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</si>
  <si>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</si>
  <si>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</si>
  <si>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</si>
  <si>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</si>
  <si>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</si>
  <si>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</si>
  <si>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</si>
  <si>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</si>
  <si>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</si>
  <si>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</si>
  <si>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</si>
  <si>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</si>
  <si>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</si>
  <si>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</si>
  <si>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</si>
  <si>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</si>
  <si>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</si>
  <si>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</si>
  <si>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</si>
  <si>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</si>
  <si>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</si>
  <si>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</si>
  <si>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</si>
  <si>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</si>
  <si>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</si>
  <si>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</si>
  <si>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</si>
  <si>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</si>
  <si>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</si>
  <si>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</si>
  <si>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</si>
  <si>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</si>
  <si>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</si>
  <si>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</si>
  <si>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</si>
  <si>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</si>
  <si>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</si>
  <si>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</si>
  <si>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</si>
  <si>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</si>
  <si>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</si>
  <si>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</si>
  <si>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</si>
  <si>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</si>
  <si>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</si>
  <si>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</si>
  <si>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</si>
  <si>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</si>
  <si>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</si>
  <si>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</si>
  <si>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</si>
  <si>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</si>
  <si>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</si>
  <si>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</si>
  <si>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</si>
  <si>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</si>
  <si>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</si>
  <si>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</si>
  <si>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</si>
  <si>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</si>
  <si>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</si>
  <si>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</si>
  <si>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</si>
  <si>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</si>
  <si>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</si>
  <si>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</si>
  <si>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</si>
  <si>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</si>
  <si>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</si>
  <si>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</si>
  <si>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</si>
  <si>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</si>
  <si>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</si>
  <si>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</si>
  <si>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</si>
  <si>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</si>
  <si>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</si>
  <si>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</si>
  <si>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</si>
  <si>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</si>
  <si>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</si>
  <si>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</si>
  <si>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</si>
  <si>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</si>
  <si>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</si>
  <si>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</si>
  <si>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</si>
  <si>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</si>
  <si>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</si>
  <si>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</si>
  <si>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</si>
  <si>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</si>
  <si>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</si>
  <si>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</si>
  <si>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</si>
  <si>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</si>
  <si>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</si>
  <si>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</si>
  <si>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</si>
  <si>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</si>
  <si>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</si>
  <si>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</si>
  <si>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</si>
  <si>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</si>
  <si>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</si>
  <si>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</si>
  <si>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</si>
  <si>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</si>
  <si>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</si>
  <si>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</si>
  <si>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</si>
  <si>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</si>
  <si>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</si>
  <si>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</si>
  <si>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</si>
  <si>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</si>
  <si>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</si>
  <si>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</si>
  <si>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</si>
  <si>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</si>
  <si>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</si>
  <si>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</si>
  <si>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</si>
  <si>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</si>
  <si>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</si>
  <si>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</si>
  <si>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</si>
  <si>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</si>
  <si>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</si>
  <si>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</si>
  <si>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</si>
  <si>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</si>
  <si>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</si>
  <si>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</si>
  <si>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</si>
  <si>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</si>
  <si>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</si>
  <si>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</si>
  <si>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</si>
  <si>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</si>
  <si>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</si>
  <si>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</si>
  <si>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</si>
  <si>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</si>
  <si>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</si>
  <si>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</si>
  <si>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</si>
  <si>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</si>
  <si>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</si>
  <si>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</si>
  <si>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</si>
  <si>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</si>
  <si>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</si>
  <si>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</si>
  <si>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</si>
  <si>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</si>
  <si>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</si>
  <si>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</si>
  <si>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</si>
  <si>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</si>
  <si>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</si>
  <si>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</si>
  <si>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</si>
  <si>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</si>
  <si>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</si>
  <si>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</si>
  <si>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</si>
  <si>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</si>
  <si>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</si>
  <si>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</si>
  <si>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</si>
  <si>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</si>
  <si>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</si>
  <si>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</si>
  <si>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</si>
  <si>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</si>
  <si>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</si>
  <si>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</si>
  <si>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</si>
  <si>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</si>
  <si>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</si>
  <si>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</si>
  <si>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</si>
  <si>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</si>
  <si>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</si>
  <si>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</si>
  <si>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</si>
  <si>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</si>
  <si>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</si>
  <si>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</si>
  <si>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</si>
  <si>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</si>
  <si>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</si>
  <si>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</si>
  <si>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</si>
  <si>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</si>
  <si>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</si>
  <si>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</si>
  <si>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</si>
  <si>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</si>
  <si>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</si>
  <si>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</si>
  <si>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</si>
  <si>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</si>
  <si>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</si>
  <si>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</si>
  <si>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</si>
  <si>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</si>
  <si>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</si>
  <si>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</si>
  <si>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</si>
  <si>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</si>
  <si>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</si>
  <si>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</si>
  <si>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</si>
  <si>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</si>
  <si>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</si>
  <si>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</si>
  <si>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</si>
  <si>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</si>
  <si>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</si>
  <si>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</si>
  <si>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</si>
  <si>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</si>
  <si>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</si>
  <si>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</si>
  <si>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</si>
  <si>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</si>
  <si>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</si>
  <si>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</si>
  <si>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</si>
  <si>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</si>
  <si>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</si>
  <si>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</si>
  <si>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</si>
  <si>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</si>
  <si>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</si>
  <si>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</si>
  <si>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</si>
  <si>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</si>
  <si>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</si>
  <si>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</si>
  <si>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</si>
  <si>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</si>
  <si>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</si>
  <si>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</si>
  <si>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</si>
  <si>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</si>
  <si>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</si>
  <si>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</si>
  <si>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</si>
  <si>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</si>
  <si>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</si>
  <si>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</si>
  <si>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</si>
  <si>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</si>
  <si>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</si>
  <si>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</si>
  <si>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</si>
  <si>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</si>
  <si>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</si>
  <si>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</si>
  <si>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</si>
  <si>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</si>
  <si>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</si>
  <si>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</si>
  <si>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</si>
  <si>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</si>
  <si>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</si>
  <si>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</si>
  <si>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</si>
  <si>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</si>
  <si>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</si>
  <si>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</si>
  <si>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</si>
  <si>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</si>
  <si>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</si>
  <si>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</si>
  <si>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</si>
  <si>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</si>
  <si>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</si>
  <si>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</si>
  <si>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</si>
  <si>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</si>
  <si>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</si>
  <si>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</si>
  <si>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</si>
  <si>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</si>
  <si>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</si>
  <si>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</si>
  <si>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</si>
  <si>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</si>
  <si>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</si>
  <si>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</si>
  <si>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</si>
  <si>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</si>
  <si>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</si>
  <si>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</si>
  <si>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</si>
  <si>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</si>
  <si>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</si>
  <si>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</si>
  <si>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</si>
  <si>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</si>
  <si>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</si>
  <si>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</si>
  <si>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</si>
  <si>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</si>
  <si>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</si>
  <si>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</si>
  <si>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</si>
  <si>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</si>
  <si>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</si>
  <si>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</si>
  <si>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</si>
  <si>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</si>
  <si>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</si>
  <si>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</si>
  <si>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</si>
  <si>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</si>
  <si>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</si>
  <si>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</si>
  <si>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</si>
  <si>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</si>
  <si>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</si>
  <si>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</si>
  <si>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</si>
  <si>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</si>
  <si>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</si>
  <si>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</si>
  <si>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</si>
  <si>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</si>
  <si>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</si>
  <si>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</si>
  <si>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</si>
  <si>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</si>
  <si>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</si>
  <si>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</si>
  <si>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</si>
  <si>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</si>
  <si>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</si>
  <si>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</si>
  <si>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</si>
  <si>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</si>
  <si>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</si>
  <si>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</si>
  <si>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</si>
  <si>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</si>
  <si>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</si>
  <si>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</si>
  <si>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</si>
  <si>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</si>
  <si>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</si>
  <si>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</si>
  <si>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</si>
  <si>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</si>
  <si>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</si>
  <si>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</si>
  <si>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</si>
  <si>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</si>
  <si>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</si>
  <si>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</si>
  <si>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</si>
  <si>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</si>
  <si>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</si>
  <si>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</si>
  <si>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</si>
  <si>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</si>
  <si>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</si>
  <si>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</si>
  <si>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</si>
  <si>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</si>
  <si>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</si>
  <si>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</si>
  <si>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</si>
  <si>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</si>
  <si>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</si>
  <si>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</si>
  <si>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</si>
  <si>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</si>
  <si>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</si>
  <si>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</si>
  <si>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</si>
  <si>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</si>
  <si>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</si>
  <si>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</si>
  <si>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</si>
  <si>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</si>
  <si>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</si>
  <si>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</si>
  <si>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</si>
  <si>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</si>
  <si>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</si>
  <si>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</si>
  <si>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</si>
  <si>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</si>
  <si>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</si>
  <si>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</si>
  <si>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</si>
  <si>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</si>
  <si>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</si>
  <si>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</si>
  <si>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</si>
  <si>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</si>
  <si>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</si>
  <si>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</si>
  <si>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</si>
  <si>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</si>
  <si>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</si>
  <si>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</si>
  <si>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</si>
  <si>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</si>
  <si>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</si>
  <si>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</si>
  <si>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</si>
  <si>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</si>
  <si>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</si>
  <si>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</si>
  <si>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</si>
  <si>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</si>
  <si>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</si>
  <si>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</si>
  <si>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</si>
  <si>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</si>
  <si>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</si>
  <si>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</si>
  <si>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</si>
  <si>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</si>
  <si>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</si>
  <si>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</si>
  <si>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</si>
  <si>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</si>
  <si>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</si>
  <si>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</si>
  <si>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</si>
  <si>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</si>
  <si>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</si>
  <si>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</si>
  <si>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</si>
  <si>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</si>
  <si>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</si>
  <si>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</si>
  <si>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</si>
  <si>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</si>
  <si>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</si>
  <si>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</si>
  <si>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</si>
  <si>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</si>
  <si>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</si>
  <si>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</si>
  <si>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</si>
  <si>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</si>
  <si>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</si>
  <si>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</si>
  <si>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</si>
  <si>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</si>
  <si>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</si>
  <si>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</si>
  <si>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</si>
  <si>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</si>
  <si>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</si>
  <si>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</si>
  <si>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</si>
  <si>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</si>
  <si>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</si>
  <si>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</si>
  <si>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</si>
  <si>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</si>
  <si>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</si>
  <si>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</si>
  <si>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</si>
  <si>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</si>
  <si>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</si>
  <si>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</si>
  <si>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</si>
  <si>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</si>
  <si>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</si>
  <si>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</si>
  <si>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</si>
  <si>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</si>
  <si>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</si>
  <si>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</si>
  <si>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</si>
  <si>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</si>
  <si>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</si>
  <si>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</si>
  <si>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</si>
  <si>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</si>
  <si>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</si>
  <si>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</si>
  <si>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</si>
  <si>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</si>
  <si>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</si>
  <si>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</si>
  <si>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</si>
  <si>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</si>
  <si>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</si>
  <si>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</si>
  <si>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</si>
  <si>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</si>
  <si>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</si>
  <si>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</si>
  <si>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</si>
  <si>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</si>
  <si>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</si>
  <si>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</si>
  <si>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</si>
  <si>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</si>
  <si>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</si>
  <si>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</si>
  <si>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</si>
  <si>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</si>
  <si>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</si>
  <si>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</si>
  <si>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</si>
  <si>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</si>
  <si>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</si>
  <si>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</si>
  <si>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</si>
  <si>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</si>
  <si>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</si>
  <si>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</si>
  <si>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</si>
  <si>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</si>
  <si>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</si>
  <si>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</si>
  <si>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</si>
  <si>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</si>
  <si>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</si>
  <si>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</si>
  <si>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</si>
  <si>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</si>
  <si>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</si>
  <si>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</si>
  <si>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</si>
  <si>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</si>
  <si>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</si>
  <si>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</si>
  <si>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</si>
  <si>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</si>
  <si>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</si>
  <si>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</si>
  <si>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</si>
  <si>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</si>
  <si>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</si>
  <si>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</si>
  <si>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</si>
  <si>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</si>
  <si>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</si>
  <si>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</si>
  <si>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</si>
  <si>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</si>
  <si>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</si>
  <si>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</si>
  <si>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</si>
  <si>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</si>
  <si>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</si>
  <si>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</si>
  <si>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</si>
  <si>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</si>
  <si>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</si>
  <si>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</si>
  <si>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</si>
  <si>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</si>
  <si>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</si>
  <si>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</si>
  <si>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</si>
  <si>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</si>
  <si>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</si>
  <si>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</si>
  <si>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</si>
  <si>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</si>
  <si>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</si>
  <si>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</si>
  <si>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</si>
  <si>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</si>
  <si>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</si>
  <si>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</si>
  <si>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</si>
  <si>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</si>
  <si>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</si>
  <si>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</si>
  <si>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</si>
  <si>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</si>
  <si>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</si>
  <si>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</si>
  <si>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</si>
  <si>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</si>
  <si>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</si>
  <si>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</si>
  <si>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</si>
  <si>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</si>
  <si>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</si>
  <si>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</si>
  <si>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</si>
  <si>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</si>
  <si>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</si>
  <si>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</si>
  <si>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</si>
  <si>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</si>
  <si>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</si>
  <si>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</si>
  <si>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</si>
  <si>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</si>
  <si>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</si>
  <si>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</si>
  <si>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</si>
  <si>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</si>
  <si>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</si>
  <si>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</si>
  <si>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</si>
  <si>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</si>
  <si>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</si>
  <si>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</si>
  <si>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</si>
  <si>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</si>
  <si>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</si>
  <si>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</si>
  <si>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</si>
  <si>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</si>
  <si>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</si>
  <si>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</si>
  <si>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</si>
  <si>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</si>
  <si>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</si>
  <si>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</si>
  <si>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</si>
  <si>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</si>
  <si>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</si>
  <si>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</si>
  <si>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</si>
  <si>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</si>
  <si>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</si>
  <si>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</si>
  <si>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</si>
  <si>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</si>
  <si>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</si>
  <si>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</si>
  <si>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</si>
  <si>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</si>
  <si>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</si>
  <si>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</si>
  <si>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</si>
  <si>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</si>
  <si>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</si>
  <si>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</si>
  <si>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</si>
  <si>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</si>
  <si>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</si>
  <si>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</si>
  <si>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</si>
  <si>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</si>
  <si>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</si>
  <si>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</si>
  <si>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</si>
  <si>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</si>
  <si>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SABUWA LOCAL GOVERNMENT COUNCIL – 2026 PROPOSED BUDGET SUMMARY</t>
  </si>
  <si>
    <t>SABUWA LOCAL GOVERNMENT COUNCIL – 2026 CONSOLIDATED MASTER BUDGET SUMMARY</t>
  </si>
  <si>
    <t>SABUWA LOCAL GOVERNMENT COUNCIL – 2026 BUDGET - SUMMARY OF REVENUE</t>
  </si>
  <si>
    <t>SABUWA LOCAL GOVERNMENT COUNCIL – 2026 BUDGET - SUMMARY OF EXPENDITURE</t>
  </si>
  <si>
    <t>SABUWA LOCAL GOVERNMENT COUNCIL – 2026 BUDGET - SUMMARY OF EXPENDITURE BY SECTOR</t>
  </si>
  <si>
    <t>SABUWA LOCAL GOVERNMENT COUNCIL – 2026 PROPOSED BUDGET - SUMMARY OF RECURRENT EXPENDITURE BY DEPARTMENT</t>
  </si>
  <si>
    <t>SABUWA LOCAL GOVERNMENT COUNCIL – 2026 BUDGET - SUMMARY OF RECURRENT EXPENDITURE</t>
  </si>
  <si>
    <t>SABUWA LOCAL GOVERNMENT COUNCIL – 2026 PROPOSED BUDGET - SUMMARY OF CAPITAL EXPENDITURE</t>
  </si>
  <si>
    <t>SABUWA LOCAL GOVERNMENT COUNCIL – 2026 BUDGET - SUMMARY OF CAPITAL EXPENDITURE BY DEPARTMENT</t>
  </si>
  <si>
    <t>SABUWA LOCAL GOVERNMENT COUNCIL – OFFICE OF THE CHAIRMAN PERSONNEL COST BUDGET</t>
  </si>
  <si>
    <t>SABUWA LOCAL GOVERNMENT COUNCIL – OFFICE OF THE CHAIRMAN OVERHEAD COST BUDGET</t>
  </si>
  <si>
    <t>SABUWA LOCAL GOVERNMENT COUNCIL – OFFICE OF THE LG SECRETARY PERSONNEL COST BUDGET</t>
  </si>
  <si>
    <t>SABUWA LOCAL GOVERNMENT COUNCIL – OFFICE OF THE LG SECRETARY OVERHEAD COST BUDGET</t>
  </si>
  <si>
    <t>SABUWA LOCAL GOVERNMENT COUNCIL – THE COUNCIL PERSONNEL COST BUDGET</t>
  </si>
  <si>
    <t>SABUWA LOCAL GOVERNMENT COUNCIL – THE COUNCIL OVERHEAD COST BUDGET</t>
  </si>
  <si>
    <t>SABUWA LOCAL GOVERNMENT COUNCIL – PMD PERSONNEL COST BUDGET</t>
  </si>
  <si>
    <t>SABUWA LOCAL GOVERNMENT COUNCIL – PMD OVERHEAD COST BUDGET</t>
  </si>
  <si>
    <t>SABUWA LOCAL GOVERNMENT COUNCIL – PMD CAPITAL EXPENDITURE</t>
  </si>
  <si>
    <t>SABUWA LOCAL GOVERNMENT COUNCIL – AGRIC PERSONNEL COST BUDGET</t>
  </si>
  <si>
    <t>SABUWA LOCAL GOVERNMENT COUNCIL – AGRIC OVERHEAD COST BUDGET</t>
  </si>
  <si>
    <t>SABUWA LOCAL GOVERNMENT COUNCIL – AGRIC CAPITAL EXPENDITURE</t>
  </si>
  <si>
    <t>SABUWA LOCAL GOVERNMENT COUNCIL – FINANCE PERSONNEL COST BUDGET</t>
  </si>
  <si>
    <t>SABUWA LOCAL GOVERNMENT COUNCIL – FINANCE OVERHEAD COST BUDGET</t>
  </si>
  <si>
    <t>SABUWA LOCAL GOVERNMENT COUNCIL  –  GRANTS AND CONTRIBUTIONS TO GOVERNMENT AGENCIES  -  22040105</t>
  </si>
  <si>
    <t>SABUWA LOCAL GOVERNMENT COUNCIL – FINANCE CAPITAL EXPENDITURE</t>
  </si>
  <si>
    <t>SABUWA LOCAL GOVERNMENT COUNCIL   –   JOINT / COMMON CAPITAL PROJECTS  -  32010221</t>
  </si>
  <si>
    <t>SABUWA LOCAL GOVERNMENT COUNCIL – WORKS PERSONNEL COST BUDGET</t>
  </si>
  <si>
    <t>SABUWA LOCAL GOVERNMENT COUNCIL – WORKS OVERHEAD COST BUDGET</t>
  </si>
  <si>
    <t>SABUWA LOCAL GOVERNMENT COUNCIL – WORKS CAPITAL EXPENDITURE</t>
  </si>
  <si>
    <t>SABUWA LOCAL GOVERNMENT COUNCIL – ESD PERSONNEL COST BUDGET</t>
  </si>
  <si>
    <t>SABUWA LOCAL GOVERNMENT COUNCIL – ESD OVERHEAD COST BUDGET</t>
  </si>
  <si>
    <t>SABUWA LOCAL GOVERNMENT COUNCIL – ESD CAPITAL EXPENDITURE</t>
  </si>
  <si>
    <t>SABUWA LOCAL GOVERNMENT COUNCIL – PHC PERSONNEL COST BUDGET</t>
  </si>
  <si>
    <t>SABUWA LOCAL GOVERNMENT COUNCIL – PHC OVERHEAD COST BUDGET</t>
  </si>
  <si>
    <t>SABUWA LOCAL GOVERNMENT COUNCIL – PHC CAPITAL EXPENDITURE</t>
  </si>
  <si>
    <t>SABUWA LOCAL GOVERNMENT COUNCIL – WATSAN PERSONNEL COST BUDGET</t>
  </si>
  <si>
    <t>SABUWA LOCAL GOVERNMENT COUNCIL – WATSAN OVERHEAD COST BUDGET</t>
  </si>
  <si>
    <t>SABUWA LOCAL GOVERNMENT COUNCIL – WATSAN CAPITAL EXPENDITURE</t>
  </si>
  <si>
    <t>SABUWA LOCAL GOVERNMENT COUNCIL – TRAD PERSONNEL COST BUDGET</t>
  </si>
  <si>
    <t>SABUWA LOCAL GOVERNMENT COUNCIL – TRAD OVERHEAD COST BUDGET</t>
  </si>
  <si>
    <t>F.X</t>
  </si>
  <si>
    <t xml:space="preserve">CATTLE DEALER LICENCES </t>
  </si>
  <si>
    <t>EATING HOUSE FEES</t>
  </si>
  <si>
    <t>KIOS FEES</t>
  </si>
  <si>
    <t>WELDING MACHINE FEES</t>
  </si>
  <si>
    <t>COM GRINDING MILL FEES</t>
  </si>
  <si>
    <t>WOO MAKING CAP. WORKSHOP FEES</t>
  </si>
  <si>
    <t>FLEECTRIC (TV RADIO) LICENC FEES</t>
  </si>
  <si>
    <t>SURFACE TANK KEROSINE LICENCE</t>
  </si>
  <si>
    <t>INGREDIANT GRINDING MILL FEES</t>
  </si>
  <si>
    <t>PHOTOSTAT TYPING</t>
  </si>
  <si>
    <t>SHAWMILL LICENCE FEES</t>
  </si>
  <si>
    <t>BATTERY CHARGERS FEES</t>
  </si>
  <si>
    <t>MINOR INDUSTRIES</t>
  </si>
  <si>
    <t>TABLE WATER</t>
  </si>
  <si>
    <t>TRADE LICENCES</t>
  </si>
  <si>
    <t>VOLCANIZERS LICENCES</t>
  </si>
  <si>
    <t>POS</t>
  </si>
  <si>
    <t>MARRIAGE &amp; DIVORCES</t>
  </si>
  <si>
    <t>TENEMENT RATE</t>
  </si>
  <si>
    <t>RICE/MILL/CASSAVA LICENCE FESS</t>
  </si>
  <si>
    <t>GROUD RATE</t>
  </si>
  <si>
    <t>PROCEEDS FROM GSM MAST</t>
  </si>
  <si>
    <t>SAND DRFD GING</t>
  </si>
  <si>
    <t>FIBRE LAYING CABLE</t>
  </si>
  <si>
    <t>MARKET FEES</t>
  </si>
  <si>
    <t>SHOP AND SHOPPING CENTERS</t>
  </si>
  <si>
    <t>CATTLE MARKET FEES</t>
  </si>
  <si>
    <t>PARKING FEES</t>
  </si>
  <si>
    <t>RIGHT OF OCCUPANCY FEES</t>
  </si>
  <si>
    <t>BUILDING PLANT APPROVAL FEES</t>
  </si>
  <si>
    <t>PRODUCED FROM SELES OF CONSUMER GOOD</t>
  </si>
  <si>
    <t>Purchase Of chemical &amp; spraying Eqpts</t>
  </si>
  <si>
    <t>ugs</t>
  </si>
  <si>
    <t xml:space="preserve"> Purchase of Drugs</t>
  </si>
  <si>
    <t>Animal Vaccination</t>
  </si>
  <si>
    <t>Purchase Of Grains</t>
  </si>
  <si>
    <t>Purchase Of Agric Inputs &amp; Equipments</t>
  </si>
  <si>
    <t>Purchase W/ Materials to Women Center</t>
  </si>
  <si>
    <t>Purchase Of Woter Pumps</t>
  </si>
  <si>
    <t>Perchase Of Irrigation Materials</t>
  </si>
  <si>
    <t>Purchase Of Fertilizer</t>
  </si>
  <si>
    <t>Purchase Of Tracters</t>
  </si>
  <si>
    <t>Construction Of Irrigation Dam at Machika</t>
  </si>
  <si>
    <t>Poultry Farming at Sabuwa</t>
  </si>
  <si>
    <t>Slaughter slab</t>
  </si>
  <si>
    <t>Imrovement of vet Clinics at Sabuwa</t>
  </si>
  <si>
    <t>Rehablitati0n Of Earth Dam at Sabuwa</t>
  </si>
  <si>
    <t>Rehablitation of Fish Market and Gidan Kifi</t>
  </si>
  <si>
    <t>Improvement of Nursery Center at Sabuwa</t>
  </si>
  <si>
    <t>Purchase Of Nursery Materials at Machika</t>
  </si>
  <si>
    <t>RUWASSA</t>
  </si>
  <si>
    <t>Donation General</t>
  </si>
  <si>
    <t xml:space="preserve"> Purchase of survey Equipment</t>
  </si>
  <si>
    <t>const.of Township road Ashpalt sabua</t>
  </si>
  <si>
    <t>Land Compensation at Labi,Machika,Sabuwa</t>
  </si>
  <si>
    <t>Provision of street light at 10 wards</t>
  </si>
  <si>
    <t>Const. Of Culverts &amp; Drainages across 10 wards</t>
  </si>
  <si>
    <t>Construction of Feeder road across 10 wards</t>
  </si>
  <si>
    <t>Construction of half Bridge at Keware, Ung. Nakaba &amp; kabalawa</t>
  </si>
  <si>
    <t>Repairs of Electricity along Sabuwa to Damari</t>
  </si>
  <si>
    <t xml:space="preserve">Purchase of Vehicles </t>
  </si>
  <si>
    <t>Office Funiture</t>
  </si>
  <si>
    <t>Purchase of Motorcycles</t>
  </si>
  <si>
    <t xml:space="preserve">Rehabilitation  of Secretariat </t>
  </si>
  <si>
    <t xml:space="preserve">Rehabilitation of D/ Head House Sabuwa </t>
  </si>
  <si>
    <t>Rehabilitation VIP</t>
  </si>
  <si>
    <t>Construction Of LG Council Complex</t>
  </si>
  <si>
    <t>Construction of Police OutPost sabuwa</t>
  </si>
  <si>
    <t>Construction Of DSS Office Sabuwa</t>
  </si>
  <si>
    <t>Reh. Of Gamji Market</t>
  </si>
  <si>
    <t>Reh. Of Div.Police Headquaters</t>
  </si>
  <si>
    <t>MonthlySanitation</t>
  </si>
  <si>
    <t>shawn Counter part funding</t>
  </si>
  <si>
    <t xml:space="preserve">Purchase Of sanitation Equipment </t>
  </si>
  <si>
    <t>Construction Of Bore Hole</t>
  </si>
  <si>
    <t>Rural Water Supply at 10 wards</t>
  </si>
  <si>
    <t>ConstructioN OF Solar system</t>
  </si>
  <si>
    <t>water Reserve/water supply at 10 wards</t>
  </si>
  <si>
    <t xml:space="preserve">construction of Refuse collection/Dust bin at sabuwa </t>
  </si>
  <si>
    <t>Construction of solar power bore hole s at 10 wards</t>
  </si>
  <si>
    <t xml:space="preserve">Rehabilitation of Refuse Damp site </t>
  </si>
  <si>
    <t>Environmental sewage and Drainage</t>
  </si>
  <si>
    <t>Upgrading of Sabuwa water scheme to solar powered system</t>
  </si>
  <si>
    <t>Rehabilitation of Boreholes at 10 wards</t>
  </si>
  <si>
    <t xml:space="preserve"> Rehabilitation and mentainance of roads Sabuwa, Damari and Gamji</t>
  </si>
  <si>
    <t>surface Dressing at sabuwa,Gamji and machika</t>
  </si>
  <si>
    <t>Business Empowerment to Youth</t>
  </si>
  <si>
    <t>Empowerment to lessprivilege</t>
  </si>
  <si>
    <t>purchase of fire fighting materials</t>
  </si>
  <si>
    <t xml:space="preserve">purchase of information Equipments </t>
  </si>
  <si>
    <t>Rehabilitation of women centre</t>
  </si>
  <si>
    <t>Construction of Primary School at 10 wards</t>
  </si>
  <si>
    <t xml:space="preserve">Construction of Secondary school  </t>
  </si>
  <si>
    <t>Construction and fencing of Grave yard at Sabuwa</t>
  </si>
  <si>
    <t>Annual Woman hand craft</t>
  </si>
  <si>
    <t>Construction of Classrooms at 10 wards</t>
  </si>
  <si>
    <t>Construction Of Izala Mosque at Maichaki</t>
  </si>
  <si>
    <t>Rehabilitation of Islamiya at Sabuwa ,Sayau and Damari</t>
  </si>
  <si>
    <t>Medical Expenses/assistance</t>
  </si>
  <si>
    <t>Dactor Service</t>
  </si>
  <si>
    <t>purchase of motorcycles for immunization</t>
  </si>
  <si>
    <t>purchase of power Generator</t>
  </si>
  <si>
    <t>purchase of minimum standard Eqpts.</t>
  </si>
  <si>
    <t>construction of PHC at sabuwa</t>
  </si>
  <si>
    <t>upgrading of Health clinic at ung.maigayya and sabuwa</t>
  </si>
  <si>
    <t>Rehabilitation of Existing clinics at 10 wards</t>
  </si>
  <si>
    <t>Repairs of power Generator</t>
  </si>
  <si>
    <t>Rehab.of primary Health clinic</t>
  </si>
  <si>
    <t>Rehab.of NPI office</t>
  </si>
  <si>
    <t>contribution to NPC program</t>
  </si>
  <si>
    <t>Consruction of SIEC perm.site</t>
  </si>
  <si>
    <t>Trade fair and Exhibition</t>
  </si>
  <si>
    <t>FISH FARMING</t>
  </si>
  <si>
    <t>POULTRY FARMING</t>
  </si>
  <si>
    <t>Rehablitation and Expansion of Mosque at Sabuwa, Yarlagwada, Marabar Maigora and Ung. Maigaiya, s/unguwa,inono</t>
  </si>
  <si>
    <t>Drugs Revolving Funds</t>
  </si>
  <si>
    <t>Payment to Casual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</si>
</sst>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view="pageBreakPreview" zoomScale="90" zoomScaleNormal="115" zoomScaleSheetLayoutView="90" workbookViewId="0"/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 t="s">
        <v>341</v>
      </c>
      <c r="B1" s="49"/>
      <c r="C1" s="49"/>
      <c r="D1" s="49"/>
      <c r="E1" s="49"/>
      <c r="F1" s="49"/>
    </row>
    <row r="2" spans="1:6" x14ac:dyDescent="0.25">
      <c r="A2" s="68"/>
      <c r="B2" s="68"/>
      <c r="C2" s="68"/>
      <c r="D2" s="68"/>
      <c r="E2" s="68"/>
      <c r="F2" s="49"/>
    </row>
    <row r="3" spans="1:6" x14ac:dyDescent="0.25">
      <c r="A3" s="69" t="s">
        <v>800</v>
      </c>
      <c r="B3" s="69"/>
      <c r="C3" s="69"/>
      <c r="D3" s="69"/>
      <c r="E3" s="69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593</v>
      </c>
      <c r="D5" s="50" t="s">
        <v>594</v>
      </c>
      <c r="E5" s="50" t="s">
        <v>595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90472000</v>
      </c>
      <c r="D7" s="11"/>
      <c r="E7" s="11">
        <f>'CONS. MASTER B. SUMMARY F.ii'!E6</f>
        <v>105407393.98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7136175997</v>
      </c>
      <c r="D8" s="11">
        <f t="shared" ref="D8:E8" si="0">SUM(D9:D10)</f>
        <v>6579989314.6199999</v>
      </c>
      <c r="E8" s="11">
        <f t="shared" si="0"/>
        <v>7979356875.9499998</v>
      </c>
      <c r="F8" s="7">
        <f>D8/C8*100</f>
        <v>92.206096337676968</v>
      </c>
    </row>
    <row r="9" spans="1:6" x14ac:dyDescent="0.25">
      <c r="A9" s="7"/>
      <c r="B9" s="5" t="s">
        <v>335</v>
      </c>
      <c r="C9" s="10">
        <f>'SUMMARY OF REVENUE F.iii'!C6</f>
        <v>7018217278</v>
      </c>
      <c r="D9" s="10">
        <f>'SUMMARY OF REVENUE F.iii'!D6</f>
        <v>6533044314.6199999</v>
      </c>
      <c r="E9" s="10">
        <f>'SUMMARY OF REVENUE F.iii'!E6</f>
        <v>7198509976.8999996</v>
      </c>
      <c r="F9" s="7">
        <f t="shared" ref="F9:F25" si="1">D9/C9*100</f>
        <v>93.086948662862412</v>
      </c>
    </row>
    <row r="10" spans="1:6" x14ac:dyDescent="0.25">
      <c r="A10" s="7"/>
      <c r="B10" s="5" t="s">
        <v>336</v>
      </c>
      <c r="C10" s="10">
        <f>'SUMMARY OF REVENUE F.iii'!C16</f>
        <v>117958719</v>
      </c>
      <c r="D10" s="10">
        <f>'SUMMARY OF REVENUE F.iii'!D16</f>
        <v>46945000</v>
      </c>
      <c r="E10" s="10">
        <f>'SUMMARY OF REVENUE F.iii'!E16</f>
        <v>780846899.05000007</v>
      </c>
      <c r="F10" s="7">
        <f t="shared" si="1"/>
        <v>39.797821134358031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3193199278</v>
      </c>
      <c r="D12" s="11">
        <f t="shared" ref="D12:E12" si="2">SUM(D13:D14)</f>
        <v>2297090817</v>
      </c>
      <c r="E12" s="11">
        <f t="shared" si="2"/>
        <v>3229904884.5500002</v>
      </c>
      <c r="F12" s="7">
        <f t="shared" si="1"/>
        <v>71.936970323967358</v>
      </c>
    </row>
    <row r="13" spans="1:6" x14ac:dyDescent="0.25">
      <c r="A13" s="7"/>
      <c r="B13" s="5" t="s">
        <v>337</v>
      </c>
      <c r="C13" s="10">
        <f>'CONS. MASTER B. SUMMARY F.ii'!C19</f>
        <v>1302385243</v>
      </c>
      <c r="D13" s="10">
        <f>'CONS. MASTER B. SUMMARY F.ii'!D19</f>
        <v>1273162377</v>
      </c>
      <c r="E13" s="10">
        <f>'CONS. MASTER B. SUMMARY F.ii'!E19</f>
        <v>1766887598.6700001</v>
      </c>
      <c r="F13" s="7">
        <f t="shared" si="1"/>
        <v>97.756204152568088</v>
      </c>
    </row>
    <row r="14" spans="1:6" x14ac:dyDescent="0.25">
      <c r="A14" s="7"/>
      <c r="B14" s="5" t="s">
        <v>338</v>
      </c>
      <c r="C14" s="10">
        <f>'CONS. MASTER B. SUMMARY F.ii'!C20</f>
        <v>1890814035</v>
      </c>
      <c r="D14" s="10">
        <f>'CONS. MASTER B. SUMMARY F.ii'!D20</f>
        <v>1023928440</v>
      </c>
      <c r="E14" s="10">
        <f>'CONS. MASTER B. SUMMARY F.ii'!E20</f>
        <v>1463017285.8800001</v>
      </c>
      <c r="F14" s="7">
        <f t="shared" si="1"/>
        <v>54.152783988616839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F.iii'!C147</f>
        <v>0</v>
      </c>
      <c r="D19" s="10">
        <f>'SUMMARY OF REVENUE F.iii'!D147</f>
        <v>0</v>
      </c>
      <c r="E19" s="10">
        <f>'SUMMARY OF REVENUE F.iii'!E147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3214070000</v>
      </c>
      <c r="D22" s="11">
        <f>'CONS. MASTER B. SUMMARY F.ii'!D27</f>
        <v>1583055571</v>
      </c>
      <c r="E22" s="11">
        <f>'CONS. MASTER B. SUMMARY F.ii'!E27</f>
        <v>4854859385.3800001</v>
      </c>
      <c r="F22" s="7">
        <f t="shared" si="1"/>
        <v>49.25392324996033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7226647997</v>
      </c>
      <c r="D24" s="11">
        <f t="shared" ref="D24:E24" si="4">D7+D8+D18</f>
        <v>6579989314.6199999</v>
      </c>
      <c r="E24" s="11">
        <f t="shared" si="4"/>
        <v>8084764269.9299994</v>
      </c>
      <c r="F24" s="7">
        <f t="shared" si="1"/>
        <v>91.051747882995713</v>
      </c>
    </row>
    <row r="25" spans="1:6" x14ac:dyDescent="0.25">
      <c r="A25" s="5" t="s">
        <v>333</v>
      </c>
      <c r="B25" s="5" t="s">
        <v>2</v>
      </c>
      <c r="C25" s="11">
        <f>C12+C22</f>
        <v>6407269278</v>
      </c>
      <c r="D25" s="11">
        <f t="shared" ref="D25:E25" si="5">D12+D22</f>
        <v>3880146388</v>
      </c>
      <c r="E25" s="11">
        <f t="shared" si="5"/>
        <v>8084764269.9300003</v>
      </c>
      <c r="F25" s="7">
        <f t="shared" si="1"/>
        <v>60.558503469221606</v>
      </c>
    </row>
    <row r="26" spans="1:6" x14ac:dyDescent="0.25">
      <c r="A26" s="7"/>
      <c r="B26" s="5" t="s">
        <v>334</v>
      </c>
      <c r="C26" s="11"/>
      <c r="D26" s="11"/>
      <c r="E26" s="11">
        <f t="shared" ref="C26: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cVFRhprvNy22DdN2fILs57nXsIMDFJppsvB3cUhzA42lbYuSl9OjhTkGGGBsLNkSI3KdizAdXjG1vVplnXcNg==" saltValue="nBoSxfF5c+E2nIwVuhZpQw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tabSelected="1" view="pageBreakPreview" zoomScaleSheetLayoutView="100" workbookViewId="0">
      <selection activeCell="E5" sqref="E5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 t="s">
        <v>840</v>
      </c>
      <c r="B1" s="49"/>
      <c r="C1" s="49"/>
      <c r="D1" s="49"/>
      <c r="E1" s="49"/>
    </row>
    <row r="2" spans="1:5" x14ac:dyDescent="0.25">
      <c r="A2" s="68" t="s">
        <v>458</v>
      </c>
      <c r="B2" s="68"/>
      <c r="C2" s="68"/>
      <c r="D2" s="68"/>
      <c r="E2" s="68"/>
    </row>
    <row r="3" spans="1:5" x14ac:dyDescent="0.25">
      <c r="A3" s="69" t="s">
        <v>801</v>
      </c>
      <c r="B3" s="69"/>
      <c r="C3" s="69"/>
      <c r="D3" s="69"/>
      <c r="E3" s="69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593</v>
      </c>
      <c r="D5" s="50"/>
      <c r="E5" s="50" t="s">
        <v>595</v>
      </c>
    </row>
    <row r="6" spans="1:5" x14ac:dyDescent="0.25">
      <c r="A6" s="44">
        <v>1</v>
      </c>
      <c r="B6" s="46" t="s">
        <v>291</v>
      </c>
      <c r="C6" s="52">
        <v>90472000</v>
      </c>
      <c r="D6" s="52"/>
      <c r="E6" s="52">
        <v>105407393.98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v>6198838559</v>
      </c>
      <c r="D8" s="10">
        <f>'SUMMARY OF REVENUE F.iii'!D6</f>
        <v>6533044314.6199999</v>
      </c>
      <c r="E8" s="10">
        <f>'SUMMARY OF REVENUE F.iii'!E6</f>
        <v>7198509976.8999996</v>
      </c>
    </row>
    <row r="9" spans="1:5" x14ac:dyDescent="0.25">
      <c r="A9" s="7">
        <v>4</v>
      </c>
      <c r="B9" s="7" t="s">
        <v>294</v>
      </c>
      <c r="C9" s="10">
        <f>'SUMMARY OF REVENUE F.iii'!C16</f>
        <v>117958719</v>
      </c>
      <c r="D9" s="10">
        <f>'SUMMARY OF REVENUE F.iii'!D16</f>
        <v>46945000</v>
      </c>
      <c r="E9" s="10">
        <f>'SUMMARY OF REVENUE F.iii'!E16</f>
        <v>780846899.05000007</v>
      </c>
    </row>
    <row r="10" spans="1:5" x14ac:dyDescent="0.25">
      <c r="A10" s="7">
        <v>5</v>
      </c>
      <c r="B10" s="7" t="s">
        <v>295</v>
      </c>
      <c r="C10" s="10">
        <f>'SUMMARY OF REVENUE F.iii'!C147</f>
        <v>0</v>
      </c>
      <c r="D10" s="10">
        <f>'SUMMARY OF REVENUE F.iii'!D147</f>
        <v>0</v>
      </c>
      <c r="E10" s="10">
        <f>'SUMMARY OF REVENUE F.iii'!E147</f>
        <v>0</v>
      </c>
    </row>
    <row r="11" spans="1:5" x14ac:dyDescent="0.25">
      <c r="A11" s="7">
        <v>6</v>
      </c>
      <c r="B11" s="7" t="s">
        <v>296</v>
      </c>
      <c r="C11" s="10">
        <f>'SUMMARY OF REVENUE F.iii'!C157</f>
        <v>0</v>
      </c>
      <c r="D11" s="10">
        <f>'SUMMARY OF REVENUE F.iii'!D157</f>
        <v>0</v>
      </c>
      <c r="E11" s="10">
        <f>'SUMMARY OF REVENUE F.iii'!E157</f>
        <v>0</v>
      </c>
    </row>
    <row r="12" spans="1:5" x14ac:dyDescent="0.25">
      <c r="A12" s="5">
        <v>7</v>
      </c>
      <c r="B12" s="5" t="s">
        <v>297</v>
      </c>
      <c r="C12" s="11">
        <f>SUM(C8:C11)</f>
        <v>6316797278</v>
      </c>
      <c r="D12" s="11">
        <f t="shared" ref="D12:E12" si="0">SUM(D8:D11)</f>
        <v>6579989314.6199999</v>
      </c>
      <c r="E12" s="11">
        <f t="shared" si="0"/>
        <v>7979356875.9499998</v>
      </c>
    </row>
    <row r="13" spans="1:5" x14ac:dyDescent="0.25">
      <c r="A13" s="5">
        <v>8</v>
      </c>
      <c r="B13" s="5" t="s">
        <v>298</v>
      </c>
      <c r="C13" s="11">
        <f>C6+C12</f>
        <v>6407269278</v>
      </c>
      <c r="D13" s="11">
        <f t="shared" ref="D13:E13" si="1">D6+D12</f>
        <v>6579989314.6199999</v>
      </c>
      <c r="E13" s="11">
        <f t="shared" si="1"/>
        <v>8084764269.9299994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1302385243</v>
      </c>
      <c r="D19" s="10">
        <f>'SUMMARY OF EXP F.iv'!D7</f>
        <v>1273162377</v>
      </c>
      <c r="E19" s="10">
        <f>'SUMMARY OF EXP F.iv'!E7</f>
        <v>1766887598.6700001</v>
      </c>
    </row>
    <row r="20" spans="1:5" x14ac:dyDescent="0.25">
      <c r="A20" s="7">
        <v>15</v>
      </c>
      <c r="B20" s="7" t="s">
        <v>305</v>
      </c>
      <c r="C20" s="10">
        <f>'SUMMARY OF EXP F.iv'!C25</f>
        <v>1890814035</v>
      </c>
      <c r="D20" s="10">
        <f>'SUMMARY OF EXP F.iv'!D25</f>
        <v>1023928440</v>
      </c>
      <c r="E20" s="10">
        <f>'SUMMARY OF EXP F.iv'!E25</f>
        <v>1463017285.8800001</v>
      </c>
    </row>
    <row r="21" spans="1:5" x14ac:dyDescent="0.25">
      <c r="A21" s="5">
        <v>16</v>
      </c>
      <c r="B21" s="5" t="s">
        <v>306</v>
      </c>
      <c r="C21" s="11">
        <f>SUM(C19:C20)</f>
        <v>3193199278</v>
      </c>
      <c r="D21" s="11">
        <f t="shared" ref="D21:E21" si="3">SUM(D19:D20)</f>
        <v>2297090817</v>
      </c>
      <c r="E21" s="11">
        <f t="shared" si="3"/>
        <v>3229904884.5500002</v>
      </c>
    </row>
    <row r="22" spans="1:5" x14ac:dyDescent="0.25">
      <c r="A22" s="5">
        <v>17</v>
      </c>
      <c r="B22" s="5" t="s">
        <v>307</v>
      </c>
      <c r="C22" s="11">
        <f>C17+C21</f>
        <v>3193199278</v>
      </c>
      <c r="D22" s="11">
        <f t="shared" ref="D22:E22" si="4">D17+D21</f>
        <v>2297090817</v>
      </c>
      <c r="E22" s="11">
        <f t="shared" si="4"/>
        <v>3229904884.5500002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415000000</v>
      </c>
      <c r="D24" s="61">
        <f>'PMD CAPITAL EXP F.xii'!E6</f>
        <v>251895205</v>
      </c>
      <c r="E24" s="61">
        <f>'PMD CAPITAL EXP F.xii'!F6</f>
        <v>522223453.67000002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2126050000</v>
      </c>
      <c r="D25" s="62">
        <f>'AGRIC CAPITAL EXP F.xii'!E6+'FINANCE CAPITAL EXP F.xii'!E6+'WORKS CAPITAL EXP F.xii'!E6</f>
        <v>1145946805</v>
      </c>
      <c r="E25" s="62">
        <f>'AGRIC CAPITAL EXP F.xii'!F6+'FINANCE CAPITAL EXP F.xii'!F6+'WORKS CAPITAL EXP F.xii'!F6</f>
        <v>3443635931.71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673020000</v>
      </c>
      <c r="D26" s="62">
        <f>'ESD CAPITAL EXP F.xii'!E6+'PHC CAPITAL EXP F.xii'!E6+'WATSAN CAPITAL EXP F.xii'!E6</f>
        <v>185213561</v>
      </c>
      <c r="E26" s="62">
        <f>'ESD CAPITAL EXP F.xii'!F6+'PHC CAPITAL EXP F.xii'!F6+'WATSAN CAPITAL EXP F.xii'!F6</f>
        <v>889000000</v>
      </c>
    </row>
    <row r="27" spans="1:5" x14ac:dyDescent="0.25">
      <c r="A27" s="5">
        <v>22</v>
      </c>
      <c r="B27" s="5" t="s">
        <v>312</v>
      </c>
      <c r="C27" s="11">
        <f>SUM(C24:C26)</f>
        <v>3214070000</v>
      </c>
      <c r="D27" s="11">
        <f t="shared" ref="D27:E27" si="5">SUM(D24:D26)</f>
        <v>1583055571</v>
      </c>
      <c r="E27" s="11">
        <f t="shared" si="5"/>
        <v>4854859385.3800001</v>
      </c>
    </row>
    <row r="28" spans="1:5" x14ac:dyDescent="0.25">
      <c r="A28" s="5">
        <v>23</v>
      </c>
      <c r="B28" s="5" t="s">
        <v>313</v>
      </c>
      <c r="C28" s="11">
        <f>C22+C27</f>
        <v>6407269278</v>
      </c>
      <c r="D28" s="11">
        <f t="shared" ref="D28:E28" si="6">D22+D27</f>
        <v>3880146388</v>
      </c>
      <c r="E28" s="11">
        <f t="shared" si="6"/>
        <v>8084764269.9300003</v>
      </c>
    </row>
    <row r="29" spans="1:5" x14ac:dyDescent="0.25">
      <c r="A29" s="7">
        <v>24</v>
      </c>
      <c r="B29" s="5" t="s">
        <v>314</v>
      </c>
      <c r="C29" s="11">
        <f>C13-C28</f>
        <v>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0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/452VKgaA2ABA7zZGJG/4xQ85bfdHXUL5BxwCh7Gq+zj08FIw8v4FEl2m2pgfx8Ml5mKpN3cGzJfnGRH4fBHA==" saltValue="YIhsJh3QnXsWkQRH/JelVA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28" zoomScale="90" zoomScaleNormal="9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68" t="s">
        <v>457</v>
      </c>
      <c r="B1" s="68"/>
      <c r="C1" s="68"/>
      <c r="D1" s="68"/>
      <c r="E1" s="68"/>
    </row>
    <row r="2" spans="1:5" x14ac:dyDescent="0.25">
      <c r="A2" s="69" t="s">
        <v>802</v>
      </c>
      <c r="B2" s="69"/>
      <c r="C2" s="69"/>
      <c r="D2" s="69"/>
      <c r="E2" s="69"/>
    </row>
    <row r="4" spans="1:5" ht="45" x14ac:dyDescent="0.25">
      <c r="A4" s="46" t="s">
        <v>0</v>
      </c>
      <c r="B4" s="47" t="s">
        <v>111</v>
      </c>
      <c r="C4" s="50" t="s">
        <v>593</v>
      </c>
      <c r="D4" s="50" t="s">
        <v>594</v>
      </c>
      <c r="E4" s="50" t="s">
        <v>595</v>
      </c>
    </row>
    <row r="5" spans="1:5" s="1" customFormat="1" x14ac:dyDescent="0.25">
      <c r="A5" s="14">
        <v>1</v>
      </c>
      <c r="B5" s="14" t="s">
        <v>342</v>
      </c>
      <c r="C5" s="11">
        <f>C6+C16+C147+C157</f>
        <v>7136175997</v>
      </c>
      <c r="D5" s="11">
        <f>D6+D16+D147+D157</f>
        <v>6579989314.6199999</v>
      </c>
      <c r="E5" s="11">
        <f>E6+E16+E147+E157</f>
        <v>7979356875.9499998</v>
      </c>
    </row>
    <row r="6" spans="1:5" s="1" customFormat="1" x14ac:dyDescent="0.25">
      <c r="A6" s="14">
        <v>11</v>
      </c>
      <c r="B6" s="14" t="s">
        <v>343</v>
      </c>
      <c r="C6" s="11">
        <f>C7</f>
        <v>7018217278</v>
      </c>
      <c r="D6" s="11">
        <f t="shared" ref="D6:E6" si="0">D7</f>
        <v>6533044314.6199999</v>
      </c>
      <c r="E6" s="11">
        <f t="shared" si="0"/>
        <v>7198509976.8999996</v>
      </c>
    </row>
    <row r="7" spans="1:5" s="1" customFormat="1" x14ac:dyDescent="0.25">
      <c r="A7" s="14">
        <v>1101</v>
      </c>
      <c r="B7" s="14" t="s">
        <v>343</v>
      </c>
      <c r="C7" s="11">
        <f>C8+C11+C13</f>
        <v>7018217278</v>
      </c>
      <c r="D7" s="11">
        <f t="shared" ref="D7:E7" si="1">D8+D11+D13</f>
        <v>6533044314.6199999</v>
      </c>
      <c r="E7" s="11">
        <f t="shared" si="1"/>
        <v>7198509976.8999996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4507494514</v>
      </c>
      <c r="D8" s="11">
        <f>SUM(D9:D10)</f>
        <v>4145618390.2399998</v>
      </c>
      <c r="E8" s="11">
        <f>SUM(E9:E10)</f>
        <v>4417796483.8500004</v>
      </c>
    </row>
    <row r="9" spans="1:5" x14ac:dyDescent="0.25">
      <c r="A9" s="53">
        <v>11010101</v>
      </c>
      <c r="B9" s="53" t="s">
        <v>794</v>
      </c>
      <c r="C9" s="51">
        <v>4507494514</v>
      </c>
      <c r="D9" s="51">
        <v>4145618390.2399998</v>
      </c>
      <c r="E9" s="51">
        <v>4343364235.0500002</v>
      </c>
    </row>
    <row r="10" spans="1:5" x14ac:dyDescent="0.25">
      <c r="A10" s="53">
        <v>11010101</v>
      </c>
      <c r="B10" s="53" t="s">
        <v>795</v>
      </c>
      <c r="C10" s="51"/>
      <c r="D10" s="51"/>
      <c r="E10" s="51">
        <v>74432248.799999997</v>
      </c>
    </row>
    <row r="11" spans="1:5" s="1" customFormat="1" x14ac:dyDescent="0.25">
      <c r="A11" s="14">
        <v>110102</v>
      </c>
      <c r="B11" s="14" t="s">
        <v>345</v>
      </c>
      <c r="C11" s="11">
        <f>C12</f>
        <v>2510722764</v>
      </c>
      <c r="D11" s="11">
        <f t="shared" ref="D11:E11" si="2">D12</f>
        <v>2387425924.3800001</v>
      </c>
      <c r="E11" s="11">
        <f t="shared" si="2"/>
        <v>2318106424.73</v>
      </c>
    </row>
    <row r="12" spans="1:5" x14ac:dyDescent="0.25">
      <c r="A12" s="53">
        <v>11010201</v>
      </c>
      <c r="B12" s="53" t="s">
        <v>346</v>
      </c>
      <c r="C12" s="51">
        <v>2510722764</v>
      </c>
      <c r="D12" s="51">
        <v>2387425924.3800001</v>
      </c>
      <c r="E12" s="51">
        <v>2318106424.73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0</v>
      </c>
      <c r="D13" s="11">
        <f t="shared" ref="D13:E13" si="3">SUM(D14:D15)</f>
        <v>0</v>
      </c>
      <c r="E13" s="11">
        <f t="shared" si="3"/>
        <v>462607068.31999999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x14ac:dyDescent="0.25">
      <c r="A15" s="53">
        <v>11010304</v>
      </c>
      <c r="B15" s="53" t="s">
        <v>349</v>
      </c>
      <c r="C15" s="51"/>
      <c r="D15" s="51"/>
      <c r="E15" s="51">
        <v>462607068.31999999</v>
      </c>
    </row>
    <row r="16" spans="1:5" s="1" customFormat="1" x14ac:dyDescent="0.25">
      <c r="A16" s="14">
        <v>12</v>
      </c>
      <c r="B16" s="14" t="s">
        <v>350</v>
      </c>
      <c r="C16" s="11">
        <f>C17+C23</f>
        <v>117958719</v>
      </c>
      <c r="D16" s="11">
        <f t="shared" ref="D16:E16" si="4">D17+D23</f>
        <v>46945000</v>
      </c>
      <c r="E16" s="11">
        <f t="shared" si="4"/>
        <v>780846899.05000007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5">D18</f>
        <v>0</v>
      </c>
      <c r="E17" s="11">
        <f t="shared" si="5"/>
        <v>46898593.850000001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6">SUM(D19:D22)</f>
        <v>0</v>
      </c>
      <c r="E18" s="11">
        <f t="shared" si="6"/>
        <v>46898593.850000001</v>
      </c>
    </row>
    <row r="19" spans="1:5" x14ac:dyDescent="0.25">
      <c r="A19" s="53">
        <v>12010301</v>
      </c>
      <c r="B19" s="53" t="s">
        <v>353</v>
      </c>
      <c r="C19" s="51"/>
      <c r="D19" s="51"/>
      <c r="E19" s="51">
        <v>46898593.850000001</v>
      </c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C24+C53+C108+C110+C124+C134+C138+C140+C142+C145</f>
        <v>117958719</v>
      </c>
      <c r="D23" s="11">
        <f>D24+D53+D108+D110+D124+D134+D138+D140+D142+D145</f>
        <v>46945000</v>
      </c>
      <c r="E23" s="11">
        <f>E24+E53+E108+E110+E124+E134+E138+E140+E142+E145</f>
        <v>733948305.20000005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2370000</v>
      </c>
      <c r="D24" s="11">
        <f>SUM(D25:D52)</f>
        <v>1550000</v>
      </c>
      <c r="E24" s="11">
        <f>SUM(E25:E52)</f>
        <v>504499784.94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x14ac:dyDescent="0.25">
      <c r="A26" s="53">
        <v>12020109</v>
      </c>
      <c r="B26" s="53" t="s">
        <v>360</v>
      </c>
      <c r="C26" s="51"/>
      <c r="D26" s="51"/>
      <c r="E26" s="51">
        <v>250000</v>
      </c>
    </row>
    <row r="27" spans="1:5" x14ac:dyDescent="0.25">
      <c r="A27" s="53">
        <v>12020111</v>
      </c>
      <c r="B27" s="53" t="s">
        <v>361</v>
      </c>
      <c r="C27" s="51">
        <v>120000</v>
      </c>
      <c r="D27" s="51">
        <v>90000</v>
      </c>
      <c r="E27" s="51">
        <v>200000</v>
      </c>
    </row>
    <row r="28" spans="1:5" x14ac:dyDescent="0.25">
      <c r="A28" s="53">
        <v>12020113</v>
      </c>
      <c r="B28" s="53" t="s">
        <v>362</v>
      </c>
      <c r="C28" s="51">
        <v>100000</v>
      </c>
      <c r="D28" s="51">
        <v>80000</v>
      </c>
      <c r="E28" s="51">
        <v>200000</v>
      </c>
    </row>
    <row r="29" spans="1:5" x14ac:dyDescent="0.25">
      <c r="A29" s="53">
        <v>12020114</v>
      </c>
      <c r="B29" s="53" t="s">
        <v>363</v>
      </c>
      <c r="C29" s="51"/>
      <c r="D29" s="51"/>
      <c r="E29" s="51">
        <v>100000</v>
      </c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x14ac:dyDescent="0.25">
      <c r="A31" s="53">
        <v>12020116</v>
      </c>
      <c r="B31" s="53" t="s">
        <v>365</v>
      </c>
      <c r="C31" s="51"/>
      <c r="D31" s="51"/>
      <c r="E31" s="51">
        <v>500000</v>
      </c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x14ac:dyDescent="0.25">
      <c r="A33" s="53">
        <v>12020118</v>
      </c>
      <c r="B33" s="53" t="s">
        <v>367</v>
      </c>
      <c r="C33" s="51">
        <v>500000</v>
      </c>
      <c r="D33" s="51">
        <v>370000</v>
      </c>
      <c r="E33" s="51">
        <v>550000</v>
      </c>
    </row>
    <row r="34" spans="1:5" x14ac:dyDescent="0.25">
      <c r="A34" s="53">
        <v>12020119</v>
      </c>
      <c r="B34" s="53" t="s">
        <v>953</v>
      </c>
      <c r="C34" s="51"/>
      <c r="D34" s="51"/>
      <c r="E34" s="51">
        <v>250000000</v>
      </c>
    </row>
    <row r="35" spans="1:5" x14ac:dyDescent="0.25">
      <c r="A35" s="53">
        <v>12020120</v>
      </c>
      <c r="B35" s="53" t="s">
        <v>368</v>
      </c>
      <c r="C35" s="51"/>
      <c r="D35" s="51"/>
      <c r="E35" s="51">
        <v>250000</v>
      </c>
    </row>
    <row r="36" spans="1:5" x14ac:dyDescent="0.25">
      <c r="A36" s="53">
        <v>12020121</v>
      </c>
      <c r="B36" s="53" t="s">
        <v>954</v>
      </c>
      <c r="C36" s="51"/>
      <c r="D36" s="51"/>
      <c r="E36" s="51">
        <v>240989784.94</v>
      </c>
    </row>
    <row r="37" spans="1:5" x14ac:dyDescent="0.25">
      <c r="A37" s="53">
        <v>12020122</v>
      </c>
      <c r="B37" s="53" t="s">
        <v>369</v>
      </c>
      <c r="C37" s="51"/>
      <c r="D37" s="51"/>
      <c r="E37" s="51">
        <v>250000</v>
      </c>
    </row>
    <row r="38" spans="1:5" x14ac:dyDescent="0.25">
      <c r="A38" s="53">
        <v>12020124</v>
      </c>
      <c r="B38" s="53" t="s">
        <v>370</v>
      </c>
      <c r="C38" s="51">
        <v>400000</v>
      </c>
      <c r="D38" s="51">
        <v>300000</v>
      </c>
      <c r="E38" s="51">
        <v>450000</v>
      </c>
    </row>
    <row r="39" spans="1:5" x14ac:dyDescent="0.25">
      <c r="A39" s="53">
        <v>12020126</v>
      </c>
      <c r="B39" s="53" t="s">
        <v>371</v>
      </c>
      <c r="C39" s="51"/>
      <c r="D39" s="51"/>
      <c r="E39" s="51">
        <v>8000000</v>
      </c>
    </row>
    <row r="40" spans="1:5" x14ac:dyDescent="0.25">
      <c r="A40" s="53">
        <v>12020128</v>
      </c>
      <c r="B40" s="53" t="s">
        <v>372</v>
      </c>
      <c r="C40" s="51"/>
      <c r="D40" s="51"/>
      <c r="E40" s="51">
        <v>50000</v>
      </c>
    </row>
    <row r="41" spans="1:5" hidden="1" x14ac:dyDescent="0.25">
      <c r="A41" s="53">
        <v>12020129</v>
      </c>
      <c r="B41" s="53" t="s">
        <v>373</v>
      </c>
      <c r="C41" s="51"/>
      <c r="D41" s="51"/>
      <c r="E41" s="51"/>
    </row>
    <row r="42" spans="1:5" x14ac:dyDescent="0.25">
      <c r="A42" s="53">
        <v>12020130</v>
      </c>
      <c r="B42" s="53" t="s">
        <v>374</v>
      </c>
      <c r="C42" s="51">
        <v>160000</v>
      </c>
      <c r="D42" s="51">
        <v>100000</v>
      </c>
      <c r="E42" s="51">
        <v>60000</v>
      </c>
    </row>
    <row r="43" spans="1:5" x14ac:dyDescent="0.25">
      <c r="A43" s="53">
        <v>12020132</v>
      </c>
      <c r="B43" s="53" t="s">
        <v>375</v>
      </c>
      <c r="C43" s="51">
        <v>350000</v>
      </c>
      <c r="D43" s="51">
        <v>300000</v>
      </c>
      <c r="E43" s="51"/>
    </row>
    <row r="44" spans="1:5" x14ac:dyDescent="0.25">
      <c r="A44" s="53">
        <v>12020134</v>
      </c>
      <c r="B44" s="53" t="s">
        <v>376</v>
      </c>
      <c r="C44" s="51"/>
      <c r="D44" s="51"/>
      <c r="E44" s="51">
        <v>200000</v>
      </c>
    </row>
    <row r="45" spans="1:5" x14ac:dyDescent="0.25">
      <c r="A45" s="53">
        <v>12020135</v>
      </c>
      <c r="B45" s="53" t="s">
        <v>377</v>
      </c>
      <c r="C45" s="51"/>
      <c r="D45" s="51"/>
      <c r="E45" s="51">
        <v>100000</v>
      </c>
    </row>
    <row r="46" spans="1:5" x14ac:dyDescent="0.25">
      <c r="A46" s="53">
        <v>12020136</v>
      </c>
      <c r="B46" s="53" t="s">
        <v>378</v>
      </c>
      <c r="C46" s="51"/>
      <c r="D46" s="51"/>
      <c r="E46" s="51">
        <v>100000</v>
      </c>
    </row>
    <row r="47" spans="1:5" x14ac:dyDescent="0.25">
      <c r="A47" s="53">
        <v>12020137</v>
      </c>
      <c r="B47" s="53" t="s">
        <v>379</v>
      </c>
      <c r="C47" s="51">
        <v>250000</v>
      </c>
      <c r="D47" s="51">
        <v>150000</v>
      </c>
      <c r="E47" s="51">
        <v>300000</v>
      </c>
    </row>
    <row r="48" spans="1:5" x14ac:dyDescent="0.25">
      <c r="A48" s="53">
        <v>12020138</v>
      </c>
      <c r="B48" s="53" t="s">
        <v>380</v>
      </c>
      <c r="C48" s="51"/>
      <c r="D48" s="51"/>
      <c r="E48" s="51">
        <v>50000</v>
      </c>
    </row>
    <row r="49" spans="1:5" hidden="1" x14ac:dyDescent="0.25">
      <c r="A49" s="53">
        <v>12020141</v>
      </c>
      <c r="B49" s="53" t="s">
        <v>381</v>
      </c>
      <c r="C49" s="51"/>
      <c r="D49" s="51"/>
      <c r="E49" s="51"/>
    </row>
    <row r="50" spans="1:5" x14ac:dyDescent="0.25">
      <c r="A50" s="53">
        <v>12020142</v>
      </c>
      <c r="B50" s="53" t="s">
        <v>382</v>
      </c>
      <c r="C50" s="51">
        <v>300000</v>
      </c>
      <c r="D50" s="51">
        <v>150000</v>
      </c>
      <c r="E50" s="51">
        <v>300000</v>
      </c>
    </row>
    <row r="51" spans="1:5" x14ac:dyDescent="0.25">
      <c r="A51" s="53">
        <v>12020115</v>
      </c>
      <c r="B51" s="53" t="s">
        <v>841</v>
      </c>
      <c r="C51" s="51">
        <v>190000</v>
      </c>
      <c r="D51" s="51">
        <v>10000</v>
      </c>
      <c r="E51" s="51">
        <v>1600000</v>
      </c>
    </row>
    <row r="52" spans="1:5" hidden="1" x14ac:dyDescent="0.25">
      <c r="A52" s="53">
        <v>12020145</v>
      </c>
      <c r="B52" s="53" t="s">
        <v>383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384</v>
      </c>
      <c r="C53" s="11">
        <f>SUM(C54:C107)</f>
        <v>52150000</v>
      </c>
      <c r="D53" s="11">
        <f>SUM(D54:D107)</f>
        <v>30195000</v>
      </c>
      <c r="E53" s="11">
        <f>SUM(E54:E107)</f>
        <v>160759801.25999999</v>
      </c>
    </row>
    <row r="54" spans="1:5" x14ac:dyDescent="0.25">
      <c r="A54" s="53">
        <v>12020409</v>
      </c>
      <c r="B54" s="53" t="s">
        <v>385</v>
      </c>
      <c r="C54" s="51"/>
      <c r="D54" s="51"/>
      <c r="E54" s="51">
        <v>50000</v>
      </c>
    </row>
    <row r="55" spans="1:5" x14ac:dyDescent="0.25">
      <c r="A55" s="53">
        <v>12020417</v>
      </c>
      <c r="B55" s="53" t="s">
        <v>386</v>
      </c>
      <c r="C55" s="51"/>
      <c r="D55" s="51"/>
      <c r="E55" s="51">
        <v>200000</v>
      </c>
    </row>
    <row r="56" spans="1:5" hidden="1" x14ac:dyDescent="0.25">
      <c r="A56" s="53">
        <v>12020419</v>
      </c>
      <c r="B56" s="53" t="s">
        <v>387</v>
      </c>
      <c r="C56" s="51"/>
      <c r="D56" s="51"/>
      <c r="E56" s="51"/>
    </row>
    <row r="57" spans="1:5" x14ac:dyDescent="0.25">
      <c r="A57" s="53">
        <v>12020427</v>
      </c>
      <c r="B57" s="53" t="s">
        <v>388</v>
      </c>
      <c r="C57" s="51"/>
      <c r="D57" s="51"/>
      <c r="E57" s="51">
        <v>2123316.63</v>
      </c>
    </row>
    <row r="58" spans="1:5" hidden="1" x14ac:dyDescent="0.25">
      <c r="A58" s="53">
        <v>12020428</v>
      </c>
      <c r="B58" s="53" t="s">
        <v>389</v>
      </c>
      <c r="C58" s="51"/>
      <c r="D58" s="51"/>
      <c r="E58" s="51"/>
    </row>
    <row r="59" spans="1:5" hidden="1" x14ac:dyDescent="0.25">
      <c r="A59" s="53">
        <v>12020430</v>
      </c>
      <c r="B59" s="53" t="s">
        <v>390</v>
      </c>
      <c r="C59" s="51"/>
      <c r="D59" s="51"/>
      <c r="E59" s="51"/>
    </row>
    <row r="60" spans="1:5" x14ac:dyDescent="0.25">
      <c r="A60" s="53">
        <v>12020436</v>
      </c>
      <c r="B60" s="53" t="s">
        <v>391</v>
      </c>
      <c r="C60" s="51"/>
      <c r="D60" s="51"/>
      <c r="E60" s="51">
        <v>20000</v>
      </c>
    </row>
    <row r="61" spans="1:5" x14ac:dyDescent="0.25">
      <c r="A61" s="53">
        <v>12020438</v>
      </c>
      <c r="B61" s="53" t="s">
        <v>392</v>
      </c>
      <c r="C61" s="51"/>
      <c r="D61" s="51"/>
      <c r="E61" s="51">
        <v>1000000</v>
      </c>
    </row>
    <row r="62" spans="1:5" hidden="1" x14ac:dyDescent="0.25">
      <c r="A62" s="53">
        <v>12020441</v>
      </c>
      <c r="B62" s="53" t="s">
        <v>393</v>
      </c>
      <c r="C62" s="51"/>
      <c r="D62" s="51"/>
      <c r="E62" s="51"/>
    </row>
    <row r="63" spans="1:5" hidden="1" x14ac:dyDescent="0.25">
      <c r="A63" s="53">
        <v>12020442</v>
      </c>
      <c r="B63" s="53" t="s">
        <v>394</v>
      </c>
      <c r="C63" s="51"/>
      <c r="D63" s="51"/>
      <c r="E63" s="51"/>
    </row>
    <row r="64" spans="1:5" x14ac:dyDescent="0.25">
      <c r="A64" s="53">
        <v>12020443</v>
      </c>
      <c r="B64" s="53" t="s">
        <v>395</v>
      </c>
      <c r="C64" s="51">
        <v>360000</v>
      </c>
      <c r="D64" s="51">
        <v>210000</v>
      </c>
      <c r="E64" s="51">
        <v>400000</v>
      </c>
    </row>
    <row r="65" spans="1:5" x14ac:dyDescent="0.25">
      <c r="A65" s="53">
        <v>12020445</v>
      </c>
      <c r="B65" s="53" t="s">
        <v>396</v>
      </c>
      <c r="C65" s="51">
        <v>70000</v>
      </c>
      <c r="D65" s="51">
        <v>55000</v>
      </c>
      <c r="E65" s="51">
        <v>100000</v>
      </c>
    </row>
    <row r="66" spans="1:5" hidden="1" x14ac:dyDescent="0.25">
      <c r="A66" s="53">
        <v>12020446</v>
      </c>
      <c r="B66" s="53" t="s">
        <v>397</v>
      </c>
      <c r="C66" s="51"/>
      <c r="D66" s="51"/>
      <c r="E66" s="51"/>
    </row>
    <row r="67" spans="1:5" x14ac:dyDescent="0.25">
      <c r="A67" s="53">
        <v>12020447</v>
      </c>
      <c r="B67" s="53" t="s">
        <v>398</v>
      </c>
      <c r="C67" s="51"/>
      <c r="D67" s="51"/>
      <c r="E67" s="51">
        <v>50000</v>
      </c>
    </row>
    <row r="68" spans="1:5" hidden="1" x14ac:dyDescent="0.25">
      <c r="A68" s="53">
        <v>12020448</v>
      </c>
      <c r="B68" s="53" t="s">
        <v>399</v>
      </c>
      <c r="C68" s="51"/>
      <c r="D68" s="51"/>
      <c r="E68" s="51"/>
    </row>
    <row r="69" spans="1:5" hidden="1" x14ac:dyDescent="0.25">
      <c r="A69" s="53">
        <v>12020449</v>
      </c>
      <c r="B69" s="53" t="s">
        <v>400</v>
      </c>
      <c r="C69" s="51"/>
      <c r="D69" s="51"/>
      <c r="E69" s="51"/>
    </row>
    <row r="70" spans="1:5" x14ac:dyDescent="0.25">
      <c r="A70" s="53">
        <v>12020450</v>
      </c>
      <c r="B70" s="53" t="s">
        <v>401</v>
      </c>
      <c r="C70" s="51"/>
      <c r="D70" s="51"/>
      <c r="E70" s="51">
        <v>50000</v>
      </c>
    </row>
    <row r="71" spans="1:5" hidden="1" x14ac:dyDescent="0.25">
      <c r="A71" s="53">
        <v>12020451</v>
      </c>
      <c r="B71" s="53" t="s">
        <v>402</v>
      </c>
      <c r="C71" s="51"/>
      <c r="D71" s="51"/>
      <c r="E71" s="51"/>
    </row>
    <row r="72" spans="1:5" hidden="1" x14ac:dyDescent="0.25">
      <c r="A72" s="53">
        <v>12020453</v>
      </c>
      <c r="B72" s="53" t="s">
        <v>403</v>
      </c>
      <c r="C72" s="51"/>
      <c r="D72" s="51"/>
      <c r="E72" s="51"/>
    </row>
    <row r="73" spans="1:5" x14ac:dyDescent="0.25">
      <c r="A73" s="53">
        <v>12020463</v>
      </c>
      <c r="B73" s="53" t="s">
        <v>404</v>
      </c>
      <c r="C73" s="51"/>
      <c r="D73" s="51"/>
      <c r="E73" s="51">
        <v>1000000</v>
      </c>
    </row>
    <row r="74" spans="1:5" hidden="1" x14ac:dyDescent="0.25">
      <c r="A74" s="53">
        <v>12020464</v>
      </c>
      <c r="B74" s="53" t="s">
        <v>405</v>
      </c>
      <c r="C74" s="51"/>
      <c r="D74" s="51"/>
      <c r="E74" s="51"/>
    </row>
    <row r="75" spans="1:5" hidden="1" x14ac:dyDescent="0.25">
      <c r="A75" s="53">
        <v>12020465</v>
      </c>
      <c r="B75" s="53" t="s">
        <v>406</v>
      </c>
      <c r="C75" s="51"/>
      <c r="D75" s="51"/>
      <c r="E75" s="51"/>
    </row>
    <row r="76" spans="1:5" x14ac:dyDescent="0.25">
      <c r="A76" s="53">
        <v>12020466</v>
      </c>
      <c r="B76" s="53" t="s">
        <v>407</v>
      </c>
      <c r="C76" s="51">
        <v>1200000</v>
      </c>
      <c r="D76" s="51">
        <v>1000000</v>
      </c>
      <c r="E76" s="51">
        <v>4000000</v>
      </c>
    </row>
    <row r="77" spans="1:5" hidden="1" x14ac:dyDescent="0.25">
      <c r="A77" s="53">
        <v>12020137</v>
      </c>
      <c r="B77" s="53" t="s">
        <v>842</v>
      </c>
      <c r="C77" s="51"/>
      <c r="D77" s="51"/>
      <c r="E77" s="51"/>
    </row>
    <row r="78" spans="1:5" x14ac:dyDescent="0.25">
      <c r="A78" s="53"/>
      <c r="B78" s="53" t="s">
        <v>843</v>
      </c>
      <c r="C78" s="51">
        <v>200000</v>
      </c>
      <c r="D78" s="51">
        <v>90000</v>
      </c>
      <c r="E78" s="51">
        <v>200000</v>
      </c>
    </row>
    <row r="79" spans="1:5" x14ac:dyDescent="0.25">
      <c r="A79" s="53"/>
      <c r="B79" s="53" t="s">
        <v>844</v>
      </c>
      <c r="C79" s="51">
        <v>200000</v>
      </c>
      <c r="D79" s="51">
        <v>200000</v>
      </c>
      <c r="E79" s="51">
        <v>300000</v>
      </c>
    </row>
    <row r="80" spans="1:5" x14ac:dyDescent="0.25">
      <c r="A80" s="53"/>
      <c r="B80" s="53" t="s">
        <v>845</v>
      </c>
      <c r="C80" s="51">
        <v>220000</v>
      </c>
      <c r="D80" s="51">
        <v>90000</v>
      </c>
      <c r="E80" s="51">
        <v>150000</v>
      </c>
    </row>
    <row r="81" spans="1:5" x14ac:dyDescent="0.25">
      <c r="A81" s="53"/>
      <c r="B81" s="53" t="s">
        <v>846</v>
      </c>
      <c r="C81" s="51">
        <v>100000</v>
      </c>
      <c r="D81" s="51">
        <v>55000</v>
      </c>
      <c r="E81" s="51">
        <v>100000</v>
      </c>
    </row>
    <row r="82" spans="1:5" x14ac:dyDescent="0.25">
      <c r="A82" s="53"/>
      <c r="B82" s="53" t="s">
        <v>847</v>
      </c>
      <c r="C82" s="51">
        <v>60000</v>
      </c>
      <c r="D82" s="51">
        <v>250000</v>
      </c>
      <c r="E82" s="51">
        <v>450000</v>
      </c>
    </row>
    <row r="83" spans="1:5" x14ac:dyDescent="0.25">
      <c r="A83" s="53"/>
      <c r="B83" s="53" t="s">
        <v>848</v>
      </c>
      <c r="C83" s="51">
        <v>400000</v>
      </c>
      <c r="D83" s="51">
        <v>100000</v>
      </c>
      <c r="E83" s="51">
        <v>300000</v>
      </c>
    </row>
    <row r="84" spans="1:5" x14ac:dyDescent="0.25">
      <c r="A84" s="53"/>
      <c r="B84" s="53" t="s">
        <v>860</v>
      </c>
      <c r="C84" s="51">
        <v>280000</v>
      </c>
      <c r="D84" s="51">
        <v>75000</v>
      </c>
      <c r="E84" s="51">
        <v>120000</v>
      </c>
    </row>
    <row r="85" spans="1:5" x14ac:dyDescent="0.25">
      <c r="A85" s="53"/>
      <c r="B85" s="53" t="s">
        <v>849</v>
      </c>
      <c r="C85" s="51">
        <v>80000</v>
      </c>
      <c r="D85" s="51">
        <v>120000</v>
      </c>
      <c r="E85" s="51">
        <v>250000</v>
      </c>
    </row>
    <row r="86" spans="1:5" x14ac:dyDescent="0.25">
      <c r="A86" s="53"/>
      <c r="B86" s="53" t="s">
        <v>850</v>
      </c>
      <c r="C86" s="51">
        <v>200000</v>
      </c>
      <c r="D86" s="51">
        <v>150000</v>
      </c>
      <c r="E86" s="51">
        <v>300000</v>
      </c>
    </row>
    <row r="87" spans="1:5" x14ac:dyDescent="0.25">
      <c r="A87" s="53"/>
      <c r="B87" s="53" t="s">
        <v>851</v>
      </c>
      <c r="C87" s="51">
        <v>200000</v>
      </c>
      <c r="D87" s="51">
        <v>200000</v>
      </c>
      <c r="E87" s="51">
        <v>400000</v>
      </c>
    </row>
    <row r="88" spans="1:5" x14ac:dyDescent="0.25">
      <c r="A88" s="53"/>
      <c r="B88" s="53" t="s">
        <v>852</v>
      </c>
      <c r="C88" s="51">
        <v>300000</v>
      </c>
      <c r="D88" s="51">
        <v>120000</v>
      </c>
      <c r="E88" s="51">
        <v>250000</v>
      </c>
    </row>
    <row r="89" spans="1:5" x14ac:dyDescent="0.25">
      <c r="A89" s="53"/>
      <c r="B89" s="53" t="s">
        <v>853</v>
      </c>
      <c r="C89" s="51">
        <v>200000</v>
      </c>
      <c r="D89" s="51">
        <v>150000</v>
      </c>
      <c r="E89" s="51">
        <v>210000</v>
      </c>
    </row>
    <row r="90" spans="1:5" x14ac:dyDescent="0.25">
      <c r="A90" s="53"/>
      <c r="B90" s="53" t="s">
        <v>854</v>
      </c>
      <c r="C90" s="51">
        <v>200000</v>
      </c>
      <c r="D90" s="51">
        <v>180000</v>
      </c>
      <c r="E90" s="51">
        <v>300000</v>
      </c>
    </row>
    <row r="91" spans="1:5" x14ac:dyDescent="0.25">
      <c r="A91" s="53"/>
      <c r="B91" s="53" t="s">
        <v>855</v>
      </c>
      <c r="C91" s="51">
        <v>250000</v>
      </c>
      <c r="D91" s="51">
        <v>120000</v>
      </c>
      <c r="E91" s="51">
        <v>200000</v>
      </c>
    </row>
    <row r="92" spans="1:5" x14ac:dyDescent="0.25">
      <c r="A92" s="53"/>
      <c r="B92" s="53" t="s">
        <v>856</v>
      </c>
      <c r="C92" s="51">
        <v>140000</v>
      </c>
      <c r="D92" s="51">
        <v>190000</v>
      </c>
      <c r="E92" s="51">
        <v>380000</v>
      </c>
    </row>
    <row r="93" spans="1:5" x14ac:dyDescent="0.25">
      <c r="A93" s="53"/>
      <c r="B93" s="53" t="s">
        <v>857</v>
      </c>
      <c r="C93" s="51">
        <v>200000</v>
      </c>
      <c r="D93" s="51">
        <v>140000</v>
      </c>
      <c r="E93" s="51">
        <v>200000</v>
      </c>
    </row>
    <row r="94" spans="1:5" x14ac:dyDescent="0.25">
      <c r="A94" s="53"/>
      <c r="B94" s="53" t="s">
        <v>858</v>
      </c>
      <c r="C94" s="51">
        <v>160000</v>
      </c>
      <c r="D94" s="51">
        <v>60000</v>
      </c>
      <c r="E94" s="51">
        <v>160000</v>
      </c>
    </row>
    <row r="95" spans="1:5" x14ac:dyDescent="0.25">
      <c r="A95" s="53">
        <v>12020447</v>
      </c>
      <c r="B95" s="53" t="s">
        <v>859</v>
      </c>
      <c r="C95" s="51">
        <v>1360000</v>
      </c>
      <c r="D95" s="51">
        <v>1300000</v>
      </c>
      <c r="E95" s="51">
        <v>2000000</v>
      </c>
    </row>
    <row r="96" spans="1:5" x14ac:dyDescent="0.25">
      <c r="A96" s="53"/>
      <c r="B96" s="53" t="s">
        <v>861</v>
      </c>
      <c r="C96" s="51">
        <v>1000000</v>
      </c>
      <c r="D96" s="51">
        <v>900000</v>
      </c>
      <c r="E96" s="51">
        <v>1500000</v>
      </c>
    </row>
    <row r="97" spans="1:5" x14ac:dyDescent="0.25">
      <c r="A97" s="53"/>
      <c r="B97" s="53" t="s">
        <v>862</v>
      </c>
      <c r="C97" s="51">
        <v>800000</v>
      </c>
      <c r="D97" s="51">
        <v>600000</v>
      </c>
      <c r="E97" s="51">
        <v>1000000</v>
      </c>
    </row>
    <row r="98" spans="1:5" x14ac:dyDescent="0.25">
      <c r="A98" s="53"/>
      <c r="B98" s="53" t="s">
        <v>863</v>
      </c>
      <c r="C98" s="51">
        <v>800000</v>
      </c>
      <c r="D98" s="51">
        <v>500000</v>
      </c>
      <c r="E98" s="51">
        <v>1000000</v>
      </c>
    </row>
    <row r="99" spans="1:5" x14ac:dyDescent="0.25">
      <c r="A99" s="53"/>
      <c r="B99" s="53" t="s">
        <v>864</v>
      </c>
      <c r="C99" s="51">
        <v>750000</v>
      </c>
      <c r="D99" s="51">
        <v>620000</v>
      </c>
      <c r="E99" s="51">
        <v>1000000</v>
      </c>
    </row>
    <row r="100" spans="1:5" x14ac:dyDescent="0.25">
      <c r="A100" s="53"/>
      <c r="B100" s="53" t="s">
        <v>865</v>
      </c>
      <c r="C100" s="51">
        <v>3000000</v>
      </c>
      <c r="D100" s="51">
        <v>2000000</v>
      </c>
      <c r="E100" s="51">
        <v>4000000</v>
      </c>
    </row>
    <row r="101" spans="1:5" x14ac:dyDescent="0.25">
      <c r="A101" s="53"/>
      <c r="B101" s="53" t="s">
        <v>866</v>
      </c>
      <c r="C101" s="51">
        <v>240000</v>
      </c>
      <c r="D101" s="51">
        <v>220000</v>
      </c>
      <c r="E101" s="51">
        <v>390000</v>
      </c>
    </row>
    <row r="102" spans="1:5" x14ac:dyDescent="0.25">
      <c r="A102" s="53"/>
      <c r="B102" s="53" t="s">
        <v>867</v>
      </c>
      <c r="C102" s="51">
        <v>9000000</v>
      </c>
      <c r="D102" s="51">
        <v>1040000</v>
      </c>
      <c r="E102" s="51">
        <v>10000000</v>
      </c>
    </row>
    <row r="103" spans="1:5" x14ac:dyDescent="0.25">
      <c r="A103" s="53"/>
      <c r="B103" s="53" t="s">
        <v>871</v>
      </c>
      <c r="C103" s="51">
        <v>4000000</v>
      </c>
      <c r="D103" s="51">
        <v>2000000</v>
      </c>
      <c r="E103" s="51">
        <v>4500000</v>
      </c>
    </row>
    <row r="104" spans="1:5" x14ac:dyDescent="0.25">
      <c r="A104" s="53"/>
      <c r="B104" s="53" t="s">
        <v>868</v>
      </c>
      <c r="C104" s="51">
        <v>3000000</v>
      </c>
      <c r="D104" s="51">
        <v>1600000</v>
      </c>
      <c r="E104" s="51">
        <v>3500000</v>
      </c>
    </row>
    <row r="105" spans="1:5" x14ac:dyDescent="0.25">
      <c r="A105" s="53"/>
      <c r="B105" s="53" t="s">
        <v>869</v>
      </c>
      <c r="C105" s="51">
        <v>800000</v>
      </c>
      <c r="D105" s="51">
        <v>600000</v>
      </c>
      <c r="E105" s="51">
        <v>900000</v>
      </c>
    </row>
    <row r="106" spans="1:5" x14ac:dyDescent="0.25">
      <c r="A106" s="53"/>
      <c r="B106" s="53" t="s">
        <v>870</v>
      </c>
      <c r="C106" s="51">
        <v>380000</v>
      </c>
      <c r="D106" s="51">
        <v>260000</v>
      </c>
      <c r="E106" s="51">
        <v>460000</v>
      </c>
    </row>
    <row r="107" spans="1:5" x14ac:dyDescent="0.25">
      <c r="A107" s="53">
        <v>12020480</v>
      </c>
      <c r="B107" s="53" t="s">
        <v>408</v>
      </c>
      <c r="C107" s="51">
        <v>22000000</v>
      </c>
      <c r="D107" s="51">
        <v>15000000</v>
      </c>
      <c r="E107" s="51">
        <v>117246484.63</v>
      </c>
    </row>
    <row r="108" spans="1:5" s="1" customFormat="1" x14ac:dyDescent="0.25">
      <c r="A108" s="14">
        <v>12020500</v>
      </c>
      <c r="B108" s="14" t="s">
        <v>409</v>
      </c>
      <c r="C108" s="11">
        <f>C109</f>
        <v>0</v>
      </c>
      <c r="D108" s="11">
        <f t="shared" ref="D108:E108" si="7">D109</f>
        <v>0</v>
      </c>
      <c r="E108" s="11">
        <f t="shared" si="7"/>
        <v>0</v>
      </c>
    </row>
    <row r="109" spans="1:5" hidden="1" x14ac:dyDescent="0.25">
      <c r="A109" s="53">
        <v>12020501</v>
      </c>
      <c r="B109" s="53" t="s">
        <v>410</v>
      </c>
      <c r="C109" s="51"/>
      <c r="D109" s="51"/>
      <c r="E109" s="51"/>
    </row>
    <row r="110" spans="1:5" s="1" customFormat="1" x14ac:dyDescent="0.25">
      <c r="A110" s="14">
        <v>12020600</v>
      </c>
      <c r="B110" s="14" t="s">
        <v>411</v>
      </c>
      <c r="C110" s="11">
        <f>SUM(C111:C123)</f>
        <v>37238719</v>
      </c>
      <c r="D110" s="11">
        <f t="shared" ref="D110:E110" si="8">SUM(D111:D123)</f>
        <v>400000</v>
      </c>
      <c r="E110" s="11">
        <f t="shared" si="8"/>
        <v>44688719</v>
      </c>
    </row>
    <row r="111" spans="1:5" hidden="1" x14ac:dyDescent="0.25">
      <c r="A111" s="53">
        <v>12020601</v>
      </c>
      <c r="B111" s="53" t="s">
        <v>412</v>
      </c>
      <c r="C111" s="51"/>
      <c r="D111" s="51"/>
      <c r="E111" s="51"/>
    </row>
    <row r="112" spans="1:5" hidden="1" x14ac:dyDescent="0.25">
      <c r="A112" s="53">
        <v>12020602</v>
      </c>
      <c r="B112" s="53" t="s">
        <v>413</v>
      </c>
      <c r="C112" s="51"/>
      <c r="D112" s="51"/>
      <c r="E112" s="51"/>
    </row>
    <row r="113" spans="1:5" hidden="1" x14ac:dyDescent="0.25">
      <c r="A113" s="53">
        <v>12020603</v>
      </c>
      <c r="B113" s="53" t="s">
        <v>414</v>
      </c>
      <c r="C113" s="51"/>
      <c r="D113" s="51"/>
      <c r="E113" s="51"/>
    </row>
    <row r="114" spans="1:5" x14ac:dyDescent="0.25">
      <c r="A114" s="53">
        <v>12020604</v>
      </c>
      <c r="B114" s="53" t="s">
        <v>415</v>
      </c>
      <c r="C114" s="51"/>
      <c r="D114" s="51"/>
      <c r="E114" s="51">
        <v>7000000</v>
      </c>
    </row>
    <row r="115" spans="1:5" hidden="1" x14ac:dyDescent="0.25">
      <c r="A115" s="53">
        <v>12020608</v>
      </c>
      <c r="B115" s="53" t="s">
        <v>416</v>
      </c>
      <c r="C115" s="51"/>
      <c r="D115" s="51"/>
      <c r="E115" s="51"/>
    </row>
    <row r="116" spans="1:5" x14ac:dyDescent="0.25">
      <c r="A116" s="53">
        <v>12020609</v>
      </c>
      <c r="B116" s="53" t="s">
        <v>417</v>
      </c>
      <c r="C116" s="51">
        <v>550000</v>
      </c>
      <c r="D116" s="51">
        <v>400000</v>
      </c>
      <c r="E116" s="51">
        <v>1000000</v>
      </c>
    </row>
    <row r="117" spans="1:5" hidden="1" x14ac:dyDescent="0.25">
      <c r="A117" s="53">
        <v>12020611</v>
      </c>
      <c r="B117" s="53" t="s">
        <v>418</v>
      </c>
      <c r="C117" s="51"/>
      <c r="D117" s="51"/>
      <c r="E117" s="51"/>
    </row>
    <row r="118" spans="1:5" ht="27.6" hidden="1" x14ac:dyDescent="0.25">
      <c r="A118" s="53">
        <v>12020612</v>
      </c>
      <c r="B118" s="53" t="s">
        <v>419</v>
      </c>
      <c r="C118" s="51"/>
      <c r="D118" s="51"/>
      <c r="E118" s="51"/>
    </row>
    <row r="119" spans="1:5" x14ac:dyDescent="0.25">
      <c r="A119" s="53">
        <v>12020614</v>
      </c>
      <c r="B119" s="53" t="s">
        <v>420</v>
      </c>
      <c r="C119" s="51">
        <v>36688719</v>
      </c>
      <c r="D119" s="51"/>
      <c r="E119" s="51">
        <v>36688719</v>
      </c>
    </row>
    <row r="120" spans="1:5" hidden="1" x14ac:dyDescent="0.25">
      <c r="A120" s="53">
        <v>12020615</v>
      </c>
      <c r="B120" s="53" t="s">
        <v>421</v>
      </c>
      <c r="C120" s="51"/>
      <c r="D120" s="51"/>
      <c r="E120" s="51"/>
    </row>
    <row r="121" spans="1:5" hidden="1" x14ac:dyDescent="0.25">
      <c r="A121" s="53">
        <v>12020616</v>
      </c>
      <c r="B121" s="53" t="s">
        <v>422</v>
      </c>
      <c r="C121" s="51"/>
      <c r="D121" s="51"/>
      <c r="E121" s="51"/>
    </row>
    <row r="122" spans="1:5" hidden="1" x14ac:dyDescent="0.25">
      <c r="A122" s="53">
        <v>12020617</v>
      </c>
      <c r="B122" s="53" t="s">
        <v>423</v>
      </c>
      <c r="C122" s="51"/>
      <c r="D122" s="51"/>
      <c r="E122" s="51"/>
    </row>
    <row r="123" spans="1:5" hidden="1" x14ac:dyDescent="0.25">
      <c r="A123" s="53">
        <v>12020618</v>
      </c>
      <c r="B123" s="53" t="s">
        <v>424</v>
      </c>
      <c r="C123" s="51"/>
      <c r="D123" s="51"/>
      <c r="E123" s="51"/>
    </row>
    <row r="124" spans="1:5" s="1" customFormat="1" x14ac:dyDescent="0.25">
      <c r="A124" s="14">
        <v>12020700</v>
      </c>
      <c r="B124" s="14" t="s">
        <v>425</v>
      </c>
      <c r="C124" s="11">
        <f>SUM(C125:C133)</f>
        <v>14000000</v>
      </c>
      <c r="D124" s="11">
        <f t="shared" ref="D124:E124" si="9">SUM(D125:D133)</f>
        <v>8000000</v>
      </c>
      <c r="E124" s="11">
        <f t="shared" si="9"/>
        <v>20000000</v>
      </c>
    </row>
    <row r="125" spans="1:5" hidden="1" x14ac:dyDescent="0.25">
      <c r="A125" s="53">
        <v>12020701</v>
      </c>
      <c r="B125" s="53" t="s">
        <v>426</v>
      </c>
      <c r="C125" s="51"/>
      <c r="D125" s="51"/>
      <c r="E125" s="51"/>
    </row>
    <row r="126" spans="1:5" hidden="1" x14ac:dyDescent="0.25">
      <c r="A126" s="53">
        <v>12020702</v>
      </c>
      <c r="B126" s="53" t="s">
        <v>427</v>
      </c>
      <c r="C126" s="51"/>
      <c r="D126" s="51"/>
      <c r="E126" s="51"/>
    </row>
    <row r="127" spans="1:5" x14ac:dyDescent="0.25">
      <c r="A127" s="53">
        <v>12020703</v>
      </c>
      <c r="B127" s="53" t="s">
        <v>428</v>
      </c>
      <c r="C127" s="51">
        <v>14000000</v>
      </c>
      <c r="D127" s="51">
        <v>8000000</v>
      </c>
      <c r="E127" s="51">
        <v>20000000</v>
      </c>
    </row>
    <row r="128" spans="1:5" hidden="1" x14ac:dyDescent="0.25">
      <c r="A128" s="53">
        <v>12020704</v>
      </c>
      <c r="B128" s="53" t="s">
        <v>429</v>
      </c>
      <c r="C128" s="51"/>
      <c r="D128" s="51"/>
      <c r="E128" s="51"/>
    </row>
    <row r="129" spans="1:5" hidden="1" x14ac:dyDescent="0.25">
      <c r="A129" s="53">
        <v>12020705</v>
      </c>
      <c r="B129" s="53" t="s">
        <v>430</v>
      </c>
      <c r="C129" s="51"/>
      <c r="D129" s="51"/>
      <c r="E129" s="51"/>
    </row>
    <row r="130" spans="1:5" hidden="1" x14ac:dyDescent="0.25">
      <c r="A130" s="53">
        <v>12020707</v>
      </c>
      <c r="B130" s="53" t="s">
        <v>431</v>
      </c>
      <c r="C130" s="51"/>
      <c r="D130" s="51"/>
      <c r="E130" s="51"/>
    </row>
    <row r="131" spans="1:5" hidden="1" x14ac:dyDescent="0.25">
      <c r="A131" s="53">
        <v>12020708</v>
      </c>
      <c r="B131" s="53" t="s">
        <v>432</v>
      </c>
      <c r="C131" s="51"/>
      <c r="D131" s="51"/>
      <c r="E131" s="51"/>
    </row>
    <row r="132" spans="1:5" hidden="1" x14ac:dyDescent="0.25">
      <c r="A132" s="53">
        <v>12020709</v>
      </c>
      <c r="B132" s="53" t="s">
        <v>433</v>
      </c>
      <c r="C132" s="51"/>
      <c r="D132" s="51"/>
      <c r="E132" s="51"/>
    </row>
    <row r="133" spans="1:5" hidden="1" x14ac:dyDescent="0.25">
      <c r="A133" s="53">
        <v>12020711</v>
      </c>
      <c r="B133" s="53" t="s">
        <v>434</v>
      </c>
      <c r="C133" s="51"/>
      <c r="D133" s="51"/>
      <c r="E133" s="51"/>
    </row>
    <row r="134" spans="1:5" s="1" customFormat="1" x14ac:dyDescent="0.25">
      <c r="A134" s="14">
        <v>12020800</v>
      </c>
      <c r="B134" s="14" t="s">
        <v>435</v>
      </c>
      <c r="C134" s="11">
        <f>SUM(C135:C137)</f>
        <v>0</v>
      </c>
      <c r="D134" s="11">
        <f t="shared" ref="D134:E134" si="10">SUM(D135:D137)</f>
        <v>0</v>
      </c>
      <c r="E134" s="11">
        <f t="shared" si="10"/>
        <v>0</v>
      </c>
    </row>
    <row r="135" spans="1:5" hidden="1" x14ac:dyDescent="0.25">
      <c r="A135" s="53">
        <v>12020801</v>
      </c>
      <c r="B135" s="53" t="s">
        <v>436</v>
      </c>
      <c r="C135" s="51"/>
      <c r="D135" s="51"/>
      <c r="E135" s="51"/>
    </row>
    <row r="136" spans="1:5" hidden="1" x14ac:dyDescent="0.25">
      <c r="A136" s="53">
        <v>12020803</v>
      </c>
      <c r="B136" s="53" t="s">
        <v>437</v>
      </c>
      <c r="C136" s="51"/>
      <c r="D136" s="51"/>
      <c r="E136" s="51"/>
    </row>
    <row r="137" spans="1:5" hidden="1" x14ac:dyDescent="0.25">
      <c r="A137" s="53">
        <v>12020804</v>
      </c>
      <c r="B137" s="53" t="s">
        <v>438</v>
      </c>
      <c r="C137" s="51"/>
      <c r="D137" s="51"/>
      <c r="E137" s="51"/>
    </row>
    <row r="138" spans="1:5" s="1" customFormat="1" x14ac:dyDescent="0.25">
      <c r="A138" s="14">
        <v>12020900</v>
      </c>
      <c r="B138" s="14" t="s">
        <v>439</v>
      </c>
      <c r="C138" s="11">
        <f>C139</f>
        <v>1200000</v>
      </c>
      <c r="D138" s="11">
        <f t="shared" ref="D138:E138" si="11">D139</f>
        <v>800000</v>
      </c>
      <c r="E138" s="11">
        <f t="shared" si="11"/>
        <v>0</v>
      </c>
    </row>
    <row r="139" spans="1:5" x14ac:dyDescent="0.25">
      <c r="A139" s="53">
        <v>12020901</v>
      </c>
      <c r="B139" s="53" t="s">
        <v>440</v>
      </c>
      <c r="C139" s="51">
        <v>1200000</v>
      </c>
      <c r="D139" s="51">
        <v>800000</v>
      </c>
      <c r="E139" s="51"/>
    </row>
    <row r="140" spans="1:5" s="1" customFormat="1" x14ac:dyDescent="0.25">
      <c r="A140" s="14">
        <v>12021000</v>
      </c>
      <c r="B140" s="14" t="s">
        <v>441</v>
      </c>
      <c r="C140" s="11">
        <f>C141</f>
        <v>0</v>
      </c>
      <c r="D140" s="11">
        <f t="shared" ref="D140:E140" si="12">D141</f>
        <v>0</v>
      </c>
      <c r="E140" s="11">
        <f t="shared" si="12"/>
        <v>0</v>
      </c>
    </row>
    <row r="141" spans="1:5" hidden="1" x14ac:dyDescent="0.25">
      <c r="A141" s="53">
        <v>12021004</v>
      </c>
      <c r="B141" s="53" t="s">
        <v>442</v>
      </c>
      <c r="C141" s="51"/>
      <c r="D141" s="51"/>
      <c r="E141" s="51"/>
    </row>
    <row r="142" spans="1:5" s="1" customFormat="1" x14ac:dyDescent="0.25">
      <c r="A142" s="14">
        <v>12021100</v>
      </c>
      <c r="B142" s="14" t="s">
        <v>443</v>
      </c>
      <c r="C142" s="11">
        <f>SUM(C143:C144)</f>
        <v>11000000</v>
      </c>
      <c r="D142" s="11">
        <f t="shared" ref="D142:E142" si="13">SUM(D143:D144)</f>
        <v>6000000</v>
      </c>
      <c r="E142" s="11">
        <f t="shared" si="13"/>
        <v>4000000</v>
      </c>
    </row>
    <row r="143" spans="1:5" x14ac:dyDescent="0.25">
      <c r="A143" s="53">
        <v>12021102</v>
      </c>
      <c r="B143" s="53" t="s">
        <v>444</v>
      </c>
      <c r="C143" s="51">
        <v>11000000</v>
      </c>
      <c r="D143" s="51">
        <v>6000000</v>
      </c>
      <c r="E143" s="51">
        <v>4000000</v>
      </c>
    </row>
    <row r="144" spans="1:5" hidden="1" x14ac:dyDescent="0.25">
      <c r="A144" s="53">
        <v>12021103</v>
      </c>
      <c r="B144" s="53" t="s">
        <v>445</v>
      </c>
      <c r="C144" s="51"/>
      <c r="D144" s="51"/>
      <c r="E144" s="51"/>
    </row>
    <row r="145" spans="1:5" s="1" customFormat="1" x14ac:dyDescent="0.25">
      <c r="A145" s="14">
        <v>12021200</v>
      </c>
      <c r="B145" s="14" t="s">
        <v>446</v>
      </c>
      <c r="C145" s="11">
        <f>C146</f>
        <v>0</v>
      </c>
      <c r="D145" s="11">
        <f t="shared" ref="D145:E145" si="14">D146</f>
        <v>0</v>
      </c>
      <c r="E145" s="11">
        <f t="shared" si="14"/>
        <v>0</v>
      </c>
    </row>
    <row r="146" spans="1:5" hidden="1" x14ac:dyDescent="0.25">
      <c r="A146" s="53">
        <v>12021210</v>
      </c>
      <c r="B146" s="53" t="s">
        <v>447</v>
      </c>
      <c r="C146" s="51"/>
      <c r="D146" s="51"/>
      <c r="E146" s="51"/>
    </row>
    <row r="147" spans="1:5" s="1" customFormat="1" x14ac:dyDescent="0.25">
      <c r="A147" s="14">
        <v>13000000</v>
      </c>
      <c r="B147" s="14" t="s">
        <v>448</v>
      </c>
      <c r="C147" s="11">
        <f>C148+C154</f>
        <v>0</v>
      </c>
      <c r="D147" s="16">
        <f t="shared" ref="D147:E147" si="15">D148+D154</f>
        <v>0</v>
      </c>
      <c r="E147" s="16">
        <f t="shared" si="15"/>
        <v>0</v>
      </c>
    </row>
    <row r="148" spans="1:5" s="1" customFormat="1" x14ac:dyDescent="0.25">
      <c r="A148" s="14">
        <v>13010000</v>
      </c>
      <c r="B148" s="14" t="s">
        <v>449</v>
      </c>
      <c r="C148" s="11">
        <f>C149+C152</f>
        <v>0</v>
      </c>
      <c r="D148" s="16">
        <f t="shared" ref="D148:E148" si="16">D149+D152</f>
        <v>0</v>
      </c>
      <c r="E148" s="16">
        <f t="shared" si="16"/>
        <v>0</v>
      </c>
    </row>
    <row r="149" spans="1:5" s="1" customFormat="1" x14ac:dyDescent="0.25">
      <c r="A149" s="14">
        <v>13010100</v>
      </c>
      <c r="B149" s="14" t="s">
        <v>450</v>
      </c>
      <c r="C149" s="11">
        <f>SUM(C150:C151)</f>
        <v>0</v>
      </c>
      <c r="D149" s="11">
        <f t="shared" ref="D149:E149" si="17">SUM(D150:D151)</f>
        <v>0</v>
      </c>
      <c r="E149" s="11">
        <f t="shared" si="17"/>
        <v>0</v>
      </c>
    </row>
    <row r="150" spans="1:5" hidden="1" x14ac:dyDescent="0.25">
      <c r="A150" s="53">
        <v>13010101</v>
      </c>
      <c r="B150" s="53" t="s">
        <v>451</v>
      </c>
      <c r="C150" s="51"/>
      <c r="D150" s="51"/>
      <c r="E150" s="51"/>
    </row>
    <row r="151" spans="1:5" hidden="1" x14ac:dyDescent="0.25">
      <c r="A151" s="53">
        <v>13010102</v>
      </c>
      <c r="B151" s="53" t="s">
        <v>452</v>
      </c>
      <c r="C151" s="51"/>
      <c r="D151" s="51"/>
      <c r="E151" s="51"/>
    </row>
    <row r="152" spans="1:5" s="1" customFormat="1" x14ac:dyDescent="0.25">
      <c r="A152" s="14">
        <v>13010200</v>
      </c>
      <c r="B152" s="14" t="s">
        <v>453</v>
      </c>
      <c r="C152" s="11">
        <f>C153</f>
        <v>0</v>
      </c>
      <c r="D152" s="11">
        <f t="shared" ref="D152:E152" si="18">D153</f>
        <v>0</v>
      </c>
      <c r="E152" s="11">
        <f t="shared" si="18"/>
        <v>0</v>
      </c>
    </row>
    <row r="153" spans="1:5" hidden="1" x14ac:dyDescent="0.25">
      <c r="A153" s="53">
        <v>13010202</v>
      </c>
      <c r="B153" s="53" t="s">
        <v>454</v>
      </c>
      <c r="C153" s="51"/>
      <c r="D153" s="51"/>
      <c r="E153" s="51"/>
    </row>
    <row r="154" spans="1:5" s="1" customFormat="1" x14ac:dyDescent="0.25">
      <c r="A154" s="14">
        <v>13020000</v>
      </c>
      <c r="B154" s="14" t="s">
        <v>796</v>
      </c>
      <c r="C154" s="11">
        <f>C155</f>
        <v>0</v>
      </c>
      <c r="D154" s="11">
        <f t="shared" ref="D154:E157" si="19">D155</f>
        <v>0</v>
      </c>
      <c r="E154" s="11">
        <f t="shared" si="19"/>
        <v>0</v>
      </c>
    </row>
    <row r="155" spans="1:5" s="1" customFormat="1" x14ac:dyDescent="0.25">
      <c r="A155" s="14">
        <v>13020100</v>
      </c>
      <c r="B155" s="14" t="s">
        <v>455</v>
      </c>
      <c r="C155" s="11">
        <f>C156</f>
        <v>0</v>
      </c>
      <c r="D155" s="11">
        <f t="shared" si="19"/>
        <v>0</v>
      </c>
      <c r="E155" s="11">
        <f t="shared" si="19"/>
        <v>0</v>
      </c>
    </row>
    <row r="156" spans="1:5" hidden="1" x14ac:dyDescent="0.25">
      <c r="A156" s="53">
        <v>13020106</v>
      </c>
      <c r="B156" s="53" t="s">
        <v>456</v>
      </c>
      <c r="C156" s="51"/>
      <c r="D156" s="51"/>
      <c r="E156" s="51"/>
    </row>
    <row r="157" spans="1:5" s="1" customFormat="1" x14ac:dyDescent="0.25">
      <c r="A157" s="14">
        <v>14020100</v>
      </c>
      <c r="B157" s="14" t="s">
        <v>596</v>
      </c>
      <c r="C157" s="11">
        <f>C158</f>
        <v>0</v>
      </c>
      <c r="D157" s="11">
        <f t="shared" si="19"/>
        <v>0</v>
      </c>
      <c r="E157" s="11">
        <f t="shared" si="19"/>
        <v>0</v>
      </c>
    </row>
    <row r="158" spans="1:5" x14ac:dyDescent="0.25">
      <c r="A158" s="53">
        <v>14020106</v>
      </c>
      <c r="B158" s="53" t="s">
        <v>456</v>
      </c>
      <c r="C158" s="51">
        <v>0</v>
      </c>
      <c r="D158" s="51"/>
      <c r="E158" s="51"/>
    </row>
    <row r="159" spans="1:5" hidden="1" x14ac:dyDescent="0.25"/>
    <row r="160" spans="1:5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b60csioKSaHeNnvqN+F08y6RMP1upCu5HW3m9zw8JlvZAdl9Y5ETXrjA4k/7HfZo05jkrmMs1bgFIapG1Mwqg==" saltValue="cHWNGtFtYuWZBpJWwn7o0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109" zoomScale="90" zoomScaleNormal="115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8" t="s">
        <v>459</v>
      </c>
      <c r="B1" s="68"/>
      <c r="C1" s="68"/>
      <c r="D1" s="68"/>
      <c r="E1" s="68"/>
    </row>
    <row r="2" spans="1:5" x14ac:dyDescent="0.25">
      <c r="A2" s="69" t="s">
        <v>803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593</v>
      </c>
      <c r="D4" s="50" t="s">
        <v>594</v>
      </c>
      <c r="E4" s="50" t="s">
        <v>595</v>
      </c>
    </row>
    <row r="5" spans="1:5" x14ac:dyDescent="0.25">
      <c r="A5" s="6"/>
      <c r="B5" s="5" t="s">
        <v>2</v>
      </c>
      <c r="C5" s="11">
        <f>C6+C118</f>
        <v>6407269278</v>
      </c>
      <c r="D5" s="11">
        <f t="shared" ref="D5:E5" si="0">D6+D118</f>
        <v>3880146388</v>
      </c>
      <c r="E5" s="11">
        <f t="shared" si="0"/>
        <v>8084764269.9300003</v>
      </c>
    </row>
    <row r="6" spans="1:5" x14ac:dyDescent="0.25">
      <c r="A6" s="4">
        <v>2</v>
      </c>
      <c r="B6" s="5" t="s">
        <v>147</v>
      </c>
      <c r="C6" s="11">
        <f>C7+C25</f>
        <v>3193199278</v>
      </c>
      <c r="D6" s="11">
        <f>D7+D25</f>
        <v>2297090817</v>
      </c>
      <c r="E6" s="11">
        <f>E7+E25</f>
        <v>3229904884.5500002</v>
      </c>
    </row>
    <row r="7" spans="1:5" x14ac:dyDescent="0.25">
      <c r="A7" s="4">
        <v>21</v>
      </c>
      <c r="B7" s="5" t="s">
        <v>148</v>
      </c>
      <c r="C7" s="11">
        <f>C8+C13+C20</f>
        <v>1302385243</v>
      </c>
      <c r="D7" s="11">
        <f t="shared" ref="D7:E7" si="1">D8+D13+D20</f>
        <v>1273162377</v>
      </c>
      <c r="E7" s="11">
        <f t="shared" si="1"/>
        <v>1766887598.6700001</v>
      </c>
    </row>
    <row r="8" spans="1:5" x14ac:dyDescent="0.25">
      <c r="A8" s="4">
        <v>2101</v>
      </c>
      <c r="B8" s="5" t="s">
        <v>149</v>
      </c>
      <c r="C8" s="11">
        <f>C9</f>
        <v>1302385243</v>
      </c>
      <c r="D8" s="11">
        <f t="shared" ref="D8:E8" si="2">D9</f>
        <v>1273162377</v>
      </c>
      <c r="E8" s="11">
        <f t="shared" si="2"/>
        <v>1190076314.9100001</v>
      </c>
    </row>
    <row r="9" spans="1:5" x14ac:dyDescent="0.25">
      <c r="A9" s="4">
        <v>210101</v>
      </c>
      <c r="B9" s="5" t="s">
        <v>150</v>
      </c>
      <c r="C9" s="11">
        <f>SUM(C10:C12)</f>
        <v>1302385243</v>
      </c>
      <c r="D9" s="11">
        <f>SUM(D10:D12)</f>
        <v>1273162377</v>
      </c>
      <c r="E9" s="11">
        <f>SUM(E10:E12)</f>
        <v>1190076314.9100001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1302385243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1273162377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1190076314.9100001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0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0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0</v>
      </c>
    </row>
    <row r="13" spans="1:5" x14ac:dyDescent="0.25">
      <c r="A13" s="4">
        <v>2102</v>
      </c>
      <c r="B13" s="5" t="s">
        <v>153</v>
      </c>
      <c r="C13" s="11">
        <f>C14+C18</f>
        <v>0</v>
      </c>
      <c r="D13" s="11">
        <f>D14+D18</f>
        <v>0</v>
      </c>
      <c r="E13" s="11">
        <f>E14+E18</f>
        <v>0</v>
      </c>
    </row>
    <row r="14" spans="1:5" x14ac:dyDescent="0.25">
      <c r="A14" s="4">
        <v>210201</v>
      </c>
      <c r="B14" s="5" t="s">
        <v>154</v>
      </c>
      <c r="C14" s="11">
        <f>SUM(C15:C17)</f>
        <v>0</v>
      </c>
      <c r="D14" s="11">
        <f>SUM(D15:D17)</f>
        <v>0</v>
      </c>
      <c r="E14" s="11">
        <f>SUM(E15:E17)</f>
        <v>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0</v>
      </c>
      <c r="D20" s="11">
        <f>SUM(D21:D23)</f>
        <v>0</v>
      </c>
      <c r="E20" s="11">
        <f>SUM(E21:E23)</f>
        <v>576811283.75999999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364986822.26999998</v>
      </c>
    </row>
    <row r="23" spans="1:5" x14ac:dyDescent="0.25">
      <c r="A23" s="6">
        <v>21030104</v>
      </c>
      <c r="B23" s="7" t="s">
        <v>536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11824461.49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1890814035</v>
      </c>
      <c r="D25" s="11">
        <f t="shared" ref="D25:E25" si="4">D26+D103+D107+D112</f>
        <v>1023928440</v>
      </c>
      <c r="E25" s="11">
        <f t="shared" si="4"/>
        <v>1463017285.8800001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1124154035</v>
      </c>
      <c r="D26" s="11">
        <f t="shared" ref="D26:E26" si="5">D27+D32+D40+D54+D63+D66+D72+D81+D85+D88</f>
        <v>530386780</v>
      </c>
      <c r="E26" s="11">
        <f t="shared" si="5"/>
        <v>813850000</v>
      </c>
    </row>
    <row r="27" spans="1:5" x14ac:dyDescent="0.25">
      <c r="A27" s="4">
        <v>220201</v>
      </c>
      <c r="B27" s="5" t="s">
        <v>165</v>
      </c>
      <c r="C27" s="11">
        <f>SUM(C28:C31)</f>
        <v>62500000</v>
      </c>
      <c r="D27" s="11">
        <f t="shared" ref="D27:E27" si="6">SUM(D28:D31)</f>
        <v>34838000</v>
      </c>
      <c r="E27" s="11">
        <f t="shared" si="6"/>
        <v>85000000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62500000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34838000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59000000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26000000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4000000</v>
      </c>
      <c r="D32" s="11">
        <f t="shared" ref="D32:E32" si="7">SUM(D33:D39)</f>
        <v>1500000</v>
      </c>
      <c r="E32" s="11">
        <f t="shared" si="7"/>
        <v>7850000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4000000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1500000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7000000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550000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300000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86000000</v>
      </c>
      <c r="D40" s="11">
        <f t="shared" ref="D40:E40" si="8">SUM(D41:D53)</f>
        <v>24925500</v>
      </c>
      <c r="E40" s="11">
        <f t="shared" si="8"/>
        <v>95000000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22000000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9770000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20500000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2500000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64000000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15155500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70000000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2000000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92500000</v>
      </c>
      <c r="D54" s="11">
        <f t="shared" ref="D54:E54" si="9">SUM(D55:D62)</f>
        <v>39462500</v>
      </c>
      <c r="E54" s="11">
        <f t="shared" si="9"/>
        <v>52000000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44500000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23159000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47500000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30000000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11303500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4500000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18000000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5000000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7000000</v>
      </c>
      <c r="D63" s="11">
        <f>SUM(D64:D65)</f>
        <v>2050000</v>
      </c>
      <c r="E63" s="11">
        <f>SUM(E64:E65)</f>
        <v>9500000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7000000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2050000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9500000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391654035</v>
      </c>
      <c r="D66" s="11">
        <f t="shared" ref="D66:E66" si="10">SUM(D67:D71)</f>
        <v>272080100</v>
      </c>
      <c r="E66" s="11">
        <f t="shared" si="10"/>
        <v>144000000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380654035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267481100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120000000</v>
      </c>
    </row>
    <row r="68" spans="1:5" x14ac:dyDescent="0.25">
      <c r="A68" s="6">
        <v>22020602</v>
      </c>
      <c r="B68" s="7" t="s">
        <v>534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3699000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5000000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900000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18000000</v>
      </c>
    </row>
    <row r="72" spans="1:5" ht="30" x14ac:dyDescent="0.25">
      <c r="A72" s="4">
        <v>220207</v>
      </c>
      <c r="B72" s="5" t="s">
        <v>209</v>
      </c>
      <c r="C72" s="11">
        <f>SUM(C73:C80)</f>
        <v>5500000</v>
      </c>
      <c r="D72" s="11">
        <f t="shared" ref="D72:E72" si="11">SUM(D73:D80)</f>
        <v>0</v>
      </c>
      <c r="E72" s="11">
        <f t="shared" si="11"/>
        <v>16500000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2000000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5000000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4000000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5000000</v>
      </c>
    </row>
    <row r="78" spans="1:5" x14ac:dyDescent="0.25">
      <c r="A78" s="6">
        <v>22020709</v>
      </c>
      <c r="B78" s="7" t="s">
        <v>537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1500000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2500000</v>
      </c>
    </row>
    <row r="79" spans="1:5" x14ac:dyDescent="0.25">
      <c r="A79" s="6">
        <v>22020711</v>
      </c>
      <c r="B79" s="7" t="s">
        <v>538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2000000</v>
      </c>
    </row>
    <row r="80" spans="1:5" x14ac:dyDescent="0.25">
      <c r="A80" s="6">
        <v>22020712</v>
      </c>
      <c r="B80" s="7" t="s">
        <v>539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20000000</v>
      </c>
      <c r="D81" s="11">
        <f t="shared" ref="D81:E81" si="12">SUM(D82:D84)</f>
        <v>2000000</v>
      </c>
      <c r="E81" s="11">
        <f t="shared" si="12"/>
        <v>17500000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12000000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1000000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13000000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6000000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2000000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2000000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1000000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2500000</v>
      </c>
    </row>
    <row r="85" spans="1:5" x14ac:dyDescent="0.25">
      <c r="A85" s="4">
        <v>220209</v>
      </c>
      <c r="B85" s="5" t="s">
        <v>219</v>
      </c>
      <c r="C85" s="11">
        <f>SUM(C86:C87)</f>
        <v>0</v>
      </c>
      <c r="D85" s="11">
        <f t="shared" ref="D85:E85" si="13">SUM(D86:D87)</f>
        <v>0</v>
      </c>
      <c r="E85" s="11">
        <f t="shared" si="13"/>
        <v>500000</v>
      </c>
    </row>
    <row r="86" spans="1:5" x14ac:dyDescent="0.25">
      <c r="A86" s="6">
        <v>22020901</v>
      </c>
      <c r="B86" s="7" t="s">
        <v>535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455000000</v>
      </c>
      <c r="D88" s="11">
        <f t="shared" ref="D88:E88" si="14">SUM(D89:D102)</f>
        <v>153530680</v>
      </c>
      <c r="E88" s="11">
        <f t="shared" si="14"/>
        <v>386000000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50500000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27430500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32000000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11500000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6036000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29500000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5000000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58000000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30144747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94500000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8000000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70000000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24919433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5000000</v>
      </c>
    </row>
    <row r="100" spans="1:5" x14ac:dyDescent="0.25">
      <c r="A100" s="6">
        <v>22021050</v>
      </c>
      <c r="B100" s="7" t="s">
        <v>540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799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200000000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65000000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65000000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12000000</v>
      </c>
    </row>
    <row r="103" spans="1:5" x14ac:dyDescent="0.25">
      <c r="A103" s="4">
        <v>2204</v>
      </c>
      <c r="B103" s="5" t="s">
        <v>234</v>
      </c>
      <c r="C103" s="11">
        <f>C104</f>
        <v>736660000</v>
      </c>
      <c r="D103" s="11">
        <f t="shared" ref="D103:E103" si="15">D104</f>
        <v>482341660</v>
      </c>
      <c r="E103" s="11">
        <f t="shared" si="15"/>
        <v>574167285.88</v>
      </c>
    </row>
    <row r="104" spans="1:5" x14ac:dyDescent="0.25">
      <c r="A104" s="4">
        <v>220401</v>
      </c>
      <c r="B104" s="5" t="s">
        <v>235</v>
      </c>
      <c r="C104" s="11">
        <f>SUM(C105:C106)</f>
        <v>736660000</v>
      </c>
      <c r="D104" s="11">
        <f t="shared" ref="D104:E104" si="16">SUM(D105:D106)</f>
        <v>482341660</v>
      </c>
      <c r="E104" s="11">
        <f t="shared" si="16"/>
        <v>574167285.88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F.xi'!C88+'PHC OVERHEAD COST F.xi'!C86+'WATSAN OVERHEAD COST F.xi'!C86+'TRADITIONAL OVERHEAD COST F.xi'!C86</f>
        <v>726660000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F.xi'!D88+'PHC OVERHEAD COST F.xi'!D86+'WATSAN OVERHEAD COST F.xi'!D86+'TRADITIONAL OVERHEAD COST F.xi'!D86</f>
        <v>476541660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F.xi'!E88+'PHC OVERHEAD COST F.xi'!E86+'WATSAN OVERHEAD COST F.xi'!E86+'TRADITIONAL OVERHEAD COST F.xi'!E86</f>
        <v>574167285.88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F.xi'!C91+'PHC OVERHEAD COST F.xi'!C87+'WATSAN OVERHEAD COST F.xi'!C87+'TRADITIONAL OVERHEAD COST F.xi'!C87+'FINANCE OVERHEAD COST F.xi'!C90</f>
        <v>10000000</v>
      </c>
      <c r="D106" s="10">
        <f>'CHAIR OVERHEAD COST F.xi'!D87+'SLT OVERHEAD COST F.xi'!D87+'COUNCIL OVERHEAD COST F.xi'!D87+'PMD OVERHEAD COST F.xi'!D87+'AGRIC OVERHEAD COST F.xi'!D87+'WORKS OVERHEAD COST F.xi'!D87+'ESD OVERHEAD COST F.xi'!D91+'PHC OVERHEAD COST F.xi'!D87+'WATSAN OVERHEAD COST F.xi'!D87+'TRADITIONAL OVERHEAD COST F.xi'!D87+'FINANCE OVERHEAD COST F.xi'!D90</f>
        <v>5800000</v>
      </c>
      <c r="E106" s="10">
        <f>'CHAIR OVERHEAD COST F.xi'!E87+'SLT OVERHEAD COST F.xi'!E87+'COUNCIL OVERHEAD COST F.xi'!E87+'PMD OVERHEAD COST F.xi'!E87+'AGRIC OVERHEAD COST F.xi'!E87+'WORKS OVERHEAD COST F.xi'!E87+'ESD OVERHEAD COST F.xi'!E91+'PHC OVERHEAD COST F.xi'!E87+'WATSAN OVERHEAD COST F.xi'!E87+'TRADITIONAL OVERHEAD COST F.xi'!E87+'FINANCE OVERHEAD COST F.xi'!E90</f>
        <v>0</v>
      </c>
    </row>
    <row r="107" spans="1:5" x14ac:dyDescent="0.25">
      <c r="A107" s="4">
        <v>2205</v>
      </c>
      <c r="B107" s="5" t="s">
        <v>541</v>
      </c>
      <c r="C107" s="12">
        <f>C108</f>
        <v>30000000</v>
      </c>
      <c r="D107" s="12">
        <f t="shared" ref="D107:E107" si="17">D108</f>
        <v>11200000</v>
      </c>
      <c r="E107" s="12">
        <f t="shared" si="17"/>
        <v>75000000</v>
      </c>
    </row>
    <row r="108" spans="1:5" x14ac:dyDescent="0.25">
      <c r="A108" s="4">
        <v>220501</v>
      </c>
      <c r="B108" s="5" t="s">
        <v>542</v>
      </c>
      <c r="C108" s="12">
        <f>SUM(C109:C111)</f>
        <v>30000000</v>
      </c>
      <c r="D108" s="12">
        <f t="shared" ref="D108:E108" si="18">SUM(D109:D111)</f>
        <v>11200000</v>
      </c>
      <c r="E108" s="12">
        <f t="shared" si="18"/>
        <v>75000000</v>
      </c>
    </row>
    <row r="109" spans="1:5" x14ac:dyDescent="0.25">
      <c r="A109" s="6">
        <v>22050105</v>
      </c>
      <c r="B109" s="7" t="s">
        <v>543</v>
      </c>
      <c r="C109" s="10">
        <f>'CHAIR OVERHEAD COST F.xi'!C90+'SLT OVERHEAD COST F.xi'!C90+'COUNCIL OVERHEAD COST F.xi'!C90+'PMD OVERHEAD COST F.xi'!C90+'AGRIC OVERHEAD COST F.xi'!C90+'FINANCE OVERHEAD COST F.xi'!C93+'WORKS OVERHEAD COST F.xi'!C90+'ESD OVERHEAD COST F.xi'!C94+'PHC OVERHEAD COST F.xi'!C90+'WATSAN OVERHEAD COST F.xi'!C90+'TRADITIONAL OVERHEAD COST F.xi'!C90</f>
        <v>10000000</v>
      </c>
      <c r="D109" s="10">
        <f>'CHAIR OVERHEAD COST F.xi'!D90+'SLT OVERHEAD COST F.xi'!D90+'COUNCIL OVERHEAD COST F.xi'!D90+'PMD OVERHEAD COST F.xi'!D90+'AGRIC OVERHEAD COST F.xi'!D90+'FINANCE OVERHEAD COST F.xi'!D93+'WORKS OVERHEAD COST F.xi'!D90+'ESD OVERHEAD COST F.xi'!D94+'PHC OVERHEAD COST F.xi'!D90+'WATSAN OVERHEAD COST F.xi'!D90+'TRADITIONAL OVERHEAD COST F.xi'!D90</f>
        <v>4000000</v>
      </c>
      <c r="E109" s="10">
        <f>'CHAIR OVERHEAD COST F.xi'!E90+'SLT OVERHEAD COST F.xi'!E90+'COUNCIL OVERHEAD COST F.xi'!E90+'PMD OVERHEAD COST F.xi'!E90+'AGRIC OVERHEAD COST F.xi'!E90+'FINANCE OVERHEAD COST F.xi'!E93+'WORKS OVERHEAD COST F.xi'!E90+'ESD OVERHEAD COST F.xi'!E94+'PHC OVERHEAD COST F.xi'!E90+'WATSAN OVERHEAD COST F.xi'!E90+'TRADITIONAL OVERHEAD COST F.xi'!E90</f>
        <v>20000000</v>
      </c>
    </row>
    <row r="110" spans="1:5" x14ac:dyDescent="0.25">
      <c r="A110" s="6">
        <v>22050108</v>
      </c>
      <c r="B110" s="7" t="s">
        <v>544</v>
      </c>
      <c r="C110" s="10">
        <f>'CHAIR OVERHEAD COST F.xi'!C91+'SLT OVERHEAD COST F.xi'!C91+'COUNCIL OVERHEAD COST F.xi'!C91+'PMD OVERHEAD COST F.xi'!C91+'AGRIC OVERHEAD COST F.xi'!C91+'FINANCE OVERHEAD COST F.xi'!C94+'WORKS OVERHEAD COST F.xi'!C91+'ESD OVERHEAD COST F.xi'!C95+'PHC OVERHEAD COST F.xi'!C91+'WATSAN OVERHEAD COST F.xi'!C91+'TRADITIONAL OVERHEAD COST F.xi'!C91</f>
        <v>20000000</v>
      </c>
      <c r="D110" s="10">
        <f>'CHAIR OVERHEAD COST F.xi'!D91+'SLT OVERHEAD COST F.xi'!D91+'COUNCIL OVERHEAD COST F.xi'!D91+'PMD OVERHEAD COST F.xi'!D91+'AGRIC OVERHEAD COST F.xi'!D91+'FINANCE OVERHEAD COST F.xi'!D94+'WORKS OVERHEAD COST F.xi'!D91+'ESD OVERHEAD COST F.xi'!D95+'PHC OVERHEAD COST F.xi'!D91+'WATSAN OVERHEAD COST F.xi'!D91+'TRADITIONAL OVERHEAD COST F.xi'!D91</f>
        <v>7200000</v>
      </c>
      <c r="E110" s="10">
        <f>'CHAIR OVERHEAD COST F.xi'!E91+'SLT OVERHEAD COST F.xi'!E91+'COUNCIL OVERHEAD COST F.xi'!E91+'PMD OVERHEAD COST F.xi'!E91+'AGRIC OVERHEAD COST F.xi'!E91+'FINANCE OVERHEAD COST F.xi'!E94+'WORKS OVERHEAD COST F.xi'!E91+'ESD OVERHEAD COST F.xi'!E95+'PHC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545</v>
      </c>
      <c r="C111" s="10">
        <f>'CHAIR OVERHEAD COST F.xi'!C92+'SLT OVERHEAD COST F.xi'!C92+'COUNCIL OVERHEAD COST F.xi'!C92+'PMD OVERHEAD COST F.xi'!C92+'AGRIC OVERHEAD COST F.xi'!C92+'FINANCE OVERHEAD COST F.xi'!C95+'WORKS OVERHEAD COST F.xi'!C92+'ESD OVERHEAD COST F.xi'!C96+'PHC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F.xi'!D95+'WORKS OVERHEAD COST F.xi'!D92+'ESD OVERHEAD COST F.xi'!D96+'PHC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F.xi'!E95+'WORKS OVERHEAD COST F.xi'!E92+'ESD OVERHEAD COST F.xi'!E96+'PHC OVERHEAD COST F.xi'!E92+'WATSAN OVERHEAD COST F.xi'!E92+'TRADITIONAL OVERHEAD COST F.xi'!E92</f>
        <v>5000000</v>
      </c>
    </row>
    <row r="112" spans="1:5" x14ac:dyDescent="0.25">
      <c r="A112" s="4">
        <v>2206</v>
      </c>
      <c r="B112" s="5" t="s">
        <v>533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546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547</v>
      </c>
      <c r="C114" s="10">
        <f>'CHAIR OVERHEAD COST F.xi'!C95+'SLT OVERHEAD COST F.xi'!C95+'COUNCIL OVERHEAD COST F.xi'!C95+'PMD OVERHEAD COST F.xi'!C95+'AGRIC OVERHEAD COST F.xi'!C95+'FINANCE OVERHEAD COST F.xi'!C98+'WORKS OVERHEAD COST F.xi'!C95+'ESD OVERHEAD COST F.xi'!C99+'PHC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F.xi'!D98+'WORKS OVERHEAD COST F.xi'!D95+'ESD OVERHEAD COST F.xi'!D99+'PHC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F.xi'!E98+'WORKS OVERHEAD COST F.xi'!E95+'ESD OVERHEAD COST F.xi'!E99+'PHC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548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549</v>
      </c>
      <c r="C116" s="10">
        <f>'CHAIR OVERHEAD COST F.xi'!C97+'SLT OVERHEAD COST F.xi'!C97+'COUNCIL OVERHEAD COST F.xi'!C97+'PMD OVERHEAD COST F.xi'!C97+'AGRIC OVERHEAD COST F.xi'!C97+'FINANCE OVERHEAD COST F.xi'!C100+'WORKS OVERHEAD COST F.xi'!C97+'ESD OVERHEAD COST F.xi'!C101+'PHC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F.xi'!D100+'WORKS OVERHEAD COST F.xi'!D97+'ESD OVERHEAD COST F.xi'!D101+'PHC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F.xi'!E100+'WORKS OVERHEAD COST F.xi'!E97+'ESD OVERHEAD COST F.xi'!E101+'PHC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3214070000</v>
      </c>
      <c r="D118" s="11">
        <f t="shared" ref="D118:E118" si="22">D119+D161+D171</f>
        <v>1583055571</v>
      </c>
      <c r="E118" s="11">
        <f t="shared" si="22"/>
        <v>4854859385.3800001</v>
      </c>
    </row>
    <row r="119" spans="1:5" x14ac:dyDescent="0.25">
      <c r="A119" s="4">
        <v>32</v>
      </c>
      <c r="B119" s="5" t="s">
        <v>239</v>
      </c>
      <c r="C119" s="11">
        <f>C120</f>
        <v>3214070000</v>
      </c>
      <c r="D119" s="11">
        <f t="shared" ref="D119:E119" si="23">D120</f>
        <v>1583055571</v>
      </c>
      <c r="E119" s="11">
        <f t="shared" si="23"/>
        <v>4854859385.3800001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3214070000</v>
      </c>
      <c r="D120" s="11">
        <f t="shared" ref="D120:E120" si="24">D121+D125+D138+D141+D143+D147+D151+D156</f>
        <v>1583055571</v>
      </c>
      <c r="E120" s="11">
        <f t="shared" si="24"/>
        <v>4854859385.3800001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2457050000</v>
      </c>
      <c r="D121" s="11">
        <f>'SUMMARY OF CAPITAL EXP F.viii'!D5</f>
        <v>1005608817</v>
      </c>
      <c r="E121" s="11">
        <f>'SUMMARY OF CAPITAL EXP F.viii'!E5</f>
        <v>1812223453.6700001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757020000</v>
      </c>
      <c r="D125" s="11">
        <f>'SUMMARY OF CAPITAL EXP F.viii'!D6</f>
        <v>577446754</v>
      </c>
      <c r="E125" s="11">
        <f>'SUMMARY OF CAPITAL EXP F.viii'!E6</f>
        <v>2842635931.71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0</v>
      </c>
      <c r="D141" s="11">
        <f>'SUMMARY OF CAPITAL EXP F.viii'!D8</f>
        <v>0</v>
      </c>
      <c r="E141" s="11">
        <f>'SUMMARY OF CAPITAL EXP F.viii'!E8</f>
        <v>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0</v>
      </c>
      <c r="D147" s="11">
        <f>'SUMMARY OF CAPITAL EXP F.viii'!D10</f>
        <v>0</v>
      </c>
      <c r="E147" s="11">
        <f>'SUMMARY OF CAPITAL EXP F.viii'!E10</f>
        <v>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0</v>
      </c>
      <c r="D151" s="11">
        <f>'SUMMARY OF CAPITAL EXP F.viii'!D11</f>
        <v>0</v>
      </c>
      <c r="E151" s="11">
        <f>'SUMMARY OF CAPITAL EXP F.viii'!E11</f>
        <v>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0</v>
      </c>
      <c r="D161" s="11">
        <f t="shared" ref="D161:E161" si="26">D162</f>
        <v>0</v>
      </c>
      <c r="E161" s="11">
        <f t="shared" si="26"/>
        <v>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0</v>
      </c>
      <c r="D162" s="11">
        <f>'SUMMARY OF CAPITAL EXP F.viii'!D13</f>
        <v>0</v>
      </c>
      <c r="E162" s="11">
        <f>'SUMMARY OF CAPITAL EXP F.viii'!E13</f>
        <v>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550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91DycWrkEsK2vCrSjLVqQCrDOvURvQzYnQELjygBB5B/c/vZBUVneVILENtw1cMq+A3D4ixsAhC4XF79rR6mw==" saltValue="5C6AxLo0zT1R+XHd/lwSR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7" orientation="landscape" r:id="rId1"/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85" zoomScaleSheetLayoutView="90" workbookViewId="0">
      <selection sqref="A1:G1"/>
    </sheetView>
  </sheetViews>
  <sheetFormatPr defaultColWidth="8.88671875" defaultRowHeight="15" x14ac:dyDescent="0.25"/>
  <cols>
    <col min="1" max="1" width="17.886718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88671875" style="1"/>
  </cols>
  <sheetData>
    <row r="1" spans="1:7" x14ac:dyDescent="0.25">
      <c r="A1" s="68" t="s">
        <v>475</v>
      </c>
      <c r="B1" s="68"/>
      <c r="C1" s="68"/>
      <c r="D1" s="68"/>
      <c r="E1" s="68"/>
      <c r="F1" s="68"/>
      <c r="G1" s="68"/>
    </row>
    <row r="2" spans="1:7" x14ac:dyDescent="0.25">
      <c r="A2" s="69" t="s">
        <v>804</v>
      </c>
      <c r="B2" s="69"/>
      <c r="C2" s="69"/>
      <c r="D2" s="69"/>
      <c r="E2" s="69"/>
      <c r="F2" s="69"/>
      <c r="G2" s="69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462</v>
      </c>
      <c r="B4" s="54" t="s">
        <v>463</v>
      </c>
      <c r="C4" s="55" t="s">
        <v>470</v>
      </c>
      <c r="D4" s="55" t="s">
        <v>471</v>
      </c>
      <c r="E4" s="55" t="s">
        <v>472</v>
      </c>
      <c r="F4" s="55" t="s">
        <v>473</v>
      </c>
      <c r="G4" s="55" t="s">
        <v>474</v>
      </c>
    </row>
    <row r="5" spans="1:7" ht="17.399999999999999" x14ac:dyDescent="0.25">
      <c r="A5" s="26" t="s">
        <v>527</v>
      </c>
      <c r="B5" s="17" t="s">
        <v>464</v>
      </c>
      <c r="C5" s="33">
        <f>'CHAIR PERSONNEL COST F.x'!E7+'SLT PERSONNEL COST F.x'!E7+'COUNCIL PERSONNEL COST F.x'!E7+'PMD PERSONNEL COST F.x'!E7</f>
        <v>134714819</v>
      </c>
      <c r="D5" s="33">
        <f>'CHAIR OVERHEAD COST F.xi'!E7+'SLT OVERHEAD COST F.xi'!E7+'COUNCIL OVERHEAD COST F.xi'!E7+'PMD OVERHEAD COST F.xi'!E7</f>
        <v>324850000</v>
      </c>
      <c r="E5" s="33">
        <f>C5+D5</f>
        <v>459564819</v>
      </c>
      <c r="F5" s="33">
        <f>'PMD CAPITAL EXP F.xii'!F6</f>
        <v>522223453.67000002</v>
      </c>
      <c r="G5" s="33">
        <f>E5+F5</f>
        <v>981788272.67000008</v>
      </c>
    </row>
    <row r="6" spans="1:7" ht="17.399999999999999" x14ac:dyDescent="0.25">
      <c r="A6" s="26" t="s">
        <v>528</v>
      </c>
      <c r="B6" s="17" t="s">
        <v>465</v>
      </c>
      <c r="C6" s="34">
        <f>'AGRIC PERSONNEL COST F.x'!E7+'FINANCE PERSONNEL COST F.x'!E7+'WORKS PERSONNEL COST F.x'!E7</f>
        <v>731556027.75999999</v>
      </c>
      <c r="D6" s="34">
        <f>'AGRIC OVERHEAD COST F.xi'!E7+'FINANCE OVERHEAD COST F.xi'!E7+'WORKS OVERHEAD COST F.xi'!E7</f>
        <v>689167285.88</v>
      </c>
      <c r="E6" s="34">
        <f t="shared" ref="E6:E9" si="0">C6+D6</f>
        <v>1420723313.6399999</v>
      </c>
      <c r="F6" s="34">
        <f>'AGRIC CAPITAL EXP F.xii'!F6+'FINANCE CAPITAL EXP F.xii'!F6+'WORKS CAPITAL EXP F.xii'!F6</f>
        <v>3443635931.71</v>
      </c>
      <c r="G6" s="33">
        <f t="shared" ref="G6:G9" si="1">E6+F6</f>
        <v>4864359245.3500004</v>
      </c>
    </row>
    <row r="7" spans="1:7" ht="17.399999999999999" x14ac:dyDescent="0.25">
      <c r="A7" s="26" t="s">
        <v>529</v>
      </c>
      <c r="B7" s="17" t="s">
        <v>466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530</v>
      </c>
      <c r="B8" s="17" t="s">
        <v>467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531</v>
      </c>
      <c r="B9" s="17" t="s">
        <v>468</v>
      </c>
      <c r="C9" s="34">
        <f>'ESD PERSONNEL COST F.x'!E7+'PHC PERSONNEL COST F.x'!E7+'WATSAN PERSONNEL COST F.x'!E7+'TRADITIONAL PERSONNEL COST F.x'!E7</f>
        <v>900616751.91000009</v>
      </c>
      <c r="D9" s="34">
        <f>'ESD OVERHEAD COST F.xi'!E7+'PHC OVERHEAD COST F.xi'!E7+'WATSAN OVERHEAD COST F.xi'!E7+'TRADITIONAL OVERHEAD COST F.xi'!E7</f>
        <v>613000000</v>
      </c>
      <c r="E9" s="34">
        <f t="shared" si="0"/>
        <v>1513616751.9100001</v>
      </c>
      <c r="F9" s="34">
        <f>'ESD CAPITAL EXP F.xii'!F6+'PHC CAPITAL EXP F.xii'!F6+'WATSAN CAPITAL EXP F.xii'!F6</f>
        <v>889000000</v>
      </c>
      <c r="G9" s="33">
        <f t="shared" si="1"/>
        <v>2402616751.9099998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469</v>
      </c>
      <c r="C23" s="34">
        <f>SUM(C5:C22)</f>
        <v>1766887598.6700001</v>
      </c>
      <c r="D23" s="34">
        <f t="shared" ref="D23:G23" si="2">SUM(D5:D22)</f>
        <v>1627017285.8800001</v>
      </c>
      <c r="E23" s="34">
        <f t="shared" si="2"/>
        <v>3393904884.5500002</v>
      </c>
      <c r="F23" s="34">
        <f t="shared" si="2"/>
        <v>4854859385.3800001</v>
      </c>
      <c r="G23" s="34">
        <f t="shared" si="2"/>
        <v>8248764269.9300003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cMG57lO2PA0S4kceJs63v3lNtWfwTukAUI+hHDBIzHvuM+hz3sXLeTHcgYsvnTFwbdVUKJ0mQI3+58RsawpKQ==" saltValue="SAE6fObPwrWXGoN/lz8szQ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85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8" t="s">
        <v>476</v>
      </c>
      <c r="B1" s="68"/>
      <c r="C1" s="68"/>
      <c r="D1" s="68"/>
      <c r="E1" s="68"/>
    </row>
    <row r="2" spans="1:5" ht="39.6" customHeight="1" x14ac:dyDescent="0.25">
      <c r="A2" s="70" t="s">
        <v>805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477</v>
      </c>
      <c r="C4" s="50" t="s">
        <v>593</v>
      </c>
      <c r="D4" s="50" t="s">
        <v>594</v>
      </c>
      <c r="E4" s="50" t="s">
        <v>595</v>
      </c>
    </row>
    <row r="5" spans="1:5" x14ac:dyDescent="0.25">
      <c r="A5" s="25" t="s">
        <v>513</v>
      </c>
      <c r="B5" s="21" t="s">
        <v>478</v>
      </c>
      <c r="C5" s="11">
        <f>'CHAIR PERSONNEL COST F.x'!C7+'CHAIR OVERHEAD COST F.xi'!C7</f>
        <v>404523369</v>
      </c>
      <c r="D5" s="11">
        <f>'CHAIR PERSONNEL COST F.x'!D7+'CHAIR OVERHEAD COST F.xi'!D7</f>
        <v>283306434</v>
      </c>
      <c r="E5" s="11">
        <f>'CHAIR PERSONNEL COST F.x'!E7+'CHAIR OVERHEAD COST F.xi'!E7</f>
        <v>196469334</v>
      </c>
    </row>
    <row r="6" spans="1:5" x14ac:dyDescent="0.25">
      <c r="A6" s="25" t="s">
        <v>514</v>
      </c>
      <c r="B6" s="21" t="s">
        <v>479</v>
      </c>
      <c r="C6" s="11">
        <f>'SLT PERSONNEL COST F.x'!C7+'SLT OVERHEAD COST F.xi'!C7</f>
        <v>34211096</v>
      </c>
      <c r="D6" s="11">
        <f>'SLT PERSONNEL COST F.x'!D7+'SLT OVERHEAD COST F.xi'!D7</f>
        <v>30484596</v>
      </c>
      <c r="E6" s="11">
        <f>'SLT PERSONNEL COST F.x'!E7+'SLT OVERHEAD COST F.xi'!E7</f>
        <v>47961096</v>
      </c>
    </row>
    <row r="7" spans="1:5" x14ac:dyDescent="0.25">
      <c r="A7" s="25" t="s">
        <v>515</v>
      </c>
      <c r="B7" s="21" t="s">
        <v>480</v>
      </c>
      <c r="C7" s="11">
        <f>'COUNCIL PERSONNEL COST F.x'!C7+'COUNCIL OVERHEAD COST F.xi'!C7</f>
        <v>67950264</v>
      </c>
      <c r="D7" s="11">
        <f>'COUNCIL PERSONNEL COST F.x'!D7+'COUNCIL OVERHEAD COST F.xi'!D7</f>
        <v>48120264</v>
      </c>
      <c r="E7" s="11">
        <f>'COUNCIL PERSONNEL COST F.x'!E7+'COUNCIL OVERHEAD COST F.xi'!E7</f>
        <v>75950264</v>
      </c>
    </row>
    <row r="8" spans="1:5" x14ac:dyDescent="0.25">
      <c r="A8" s="25" t="s">
        <v>516</v>
      </c>
      <c r="B8" s="21" t="s">
        <v>754</v>
      </c>
      <c r="C8" s="11">
        <f>'PMD PERSONNEL COST F.x'!C7+'PMD OVERHEAD COST F.xi'!C7</f>
        <v>266656988</v>
      </c>
      <c r="D8" s="11">
        <f>'PMD PERSONNEL COST F.x'!D7+'PMD OVERHEAD COST F.xi'!D7</f>
        <v>131419358</v>
      </c>
      <c r="E8" s="11">
        <f>'PMD PERSONNEL COST F.x'!E7+'PMD OVERHEAD COST F.xi'!E7</f>
        <v>139184125</v>
      </c>
    </row>
    <row r="9" spans="1:5" x14ac:dyDescent="0.25">
      <c r="A9" s="25" t="s">
        <v>517</v>
      </c>
      <c r="B9" s="21" t="s">
        <v>481</v>
      </c>
      <c r="C9" s="11">
        <f>'AGRIC PERSONNEL COST F.x'!C7+'AGRIC OVERHEAD COST F.xi'!C7</f>
        <v>114395231</v>
      </c>
      <c r="D9" s="11">
        <f>'AGRIC PERSONNEL COST F.x'!D7+'AGRIC OVERHEAD COST F.xi'!D7</f>
        <v>88098675</v>
      </c>
      <c r="E9" s="11">
        <f>'AGRIC PERSONNEL COST F.x'!E7+'AGRIC OVERHEAD COST F.xi'!E7</f>
        <v>120531653</v>
      </c>
    </row>
    <row r="10" spans="1:5" x14ac:dyDescent="0.25">
      <c r="A10" s="25" t="s">
        <v>518</v>
      </c>
      <c r="B10" s="21" t="s">
        <v>482</v>
      </c>
      <c r="C10" s="11">
        <f>'FINANCE PERSONNEL COST F.x'!C7+'FINANCE OVERHEAD COST F.xi'!C7</f>
        <v>714928568</v>
      </c>
      <c r="D10" s="11">
        <f>'FINANCE PERSONNEL COST F.x'!D7+'FINANCE OVERHEAD COST F.xi'!D7</f>
        <v>445572228</v>
      </c>
      <c r="E10" s="11">
        <f>'FINANCE PERSONNEL COST F.x'!E7+'FINANCE OVERHEAD COST F.xi'!E7</f>
        <v>1227379458.6399999</v>
      </c>
    </row>
    <row r="11" spans="1:5" x14ac:dyDescent="0.25">
      <c r="A11" s="25" t="s">
        <v>519</v>
      </c>
      <c r="B11" s="21" t="s">
        <v>483</v>
      </c>
      <c r="C11" s="11">
        <f>'WORKS PERSONNEL COST F.x'!C7+'WORKS OVERHEAD COST F.xi'!C7</f>
        <v>85651491</v>
      </c>
      <c r="D11" s="11">
        <f>'WORKS PERSONNEL COST F.x'!D7+'WORKS OVERHEAD COST F.xi'!D7</f>
        <v>56981491</v>
      </c>
      <c r="E11" s="11">
        <f>'WORKS PERSONNEL COST F.x'!E7+'WORKS OVERHEAD COST F.xi'!E7</f>
        <v>72812202</v>
      </c>
    </row>
    <row r="12" spans="1:5" x14ac:dyDescent="0.25">
      <c r="A12" s="25" t="s">
        <v>520</v>
      </c>
      <c r="B12" s="21" t="s">
        <v>484</v>
      </c>
      <c r="C12" s="11">
        <f>'ESD PERSONNEL COST F.x'!C7+'ESD OVERHEAD COST F.xi'!C7</f>
        <v>1031235136</v>
      </c>
      <c r="D12" s="11">
        <f>'ESD PERSONNEL COST F.x'!D7+'ESD OVERHEAD COST F.xi'!D7</f>
        <v>842535136</v>
      </c>
      <c r="E12" s="11">
        <f>'ESD PERSONNEL COST F.x'!E7+'ESD OVERHEAD COST F.xi'!E7</f>
        <v>975396556.91000009</v>
      </c>
    </row>
    <row r="13" spans="1:5" x14ac:dyDescent="0.25">
      <c r="A13" s="25" t="s">
        <v>521</v>
      </c>
      <c r="B13" s="21" t="s">
        <v>765</v>
      </c>
      <c r="C13" s="11">
        <f>'PHC PERSONNEL COST F.x'!C7+'PHC OVERHEAD COST F.xi'!C7</f>
        <v>429394134</v>
      </c>
      <c r="D13" s="11">
        <f>'PHC PERSONNEL COST F.x'!D7+'PHC OVERHEAD COST F.xi'!D7</f>
        <v>364654634</v>
      </c>
      <c r="E13" s="11">
        <f>'PHC PERSONNEL COST F.x'!E7+'PHC OVERHEAD COST F.xi'!E7</f>
        <v>374440329</v>
      </c>
    </row>
    <row r="14" spans="1:5" x14ac:dyDescent="0.25">
      <c r="A14" s="25" t="s">
        <v>522</v>
      </c>
      <c r="B14" s="21" t="s">
        <v>485</v>
      </c>
      <c r="C14" s="11">
        <f>'WATSAN PERSONNEL COST F.x'!C7+'WATSAN OVERHEAD COST F.xi'!C7</f>
        <v>169242019</v>
      </c>
      <c r="D14" s="11">
        <f>'WATSAN PERSONNEL COST F.x'!D7+'WATSAN OVERHEAD COST F.xi'!D7</f>
        <v>118173019</v>
      </c>
      <c r="E14" s="11">
        <f>'WATSAN PERSONNEL COST F.x'!E7+'WATSAN OVERHEAD COST F.xi'!E7</f>
        <v>133468712</v>
      </c>
    </row>
    <row r="15" spans="1:5" x14ac:dyDescent="0.25">
      <c r="A15" s="25" t="s">
        <v>523</v>
      </c>
      <c r="B15" s="21" t="s">
        <v>486</v>
      </c>
      <c r="C15" s="11">
        <f>'TRADITIONAL PERSONNEL COST F.x'!C7+'TRADITIONAL OVERHEAD COST F.xi'!C7</f>
        <v>35510982</v>
      </c>
      <c r="D15" s="11">
        <f>'TRADITIONAL PERSONNEL COST F.x'!D7+'TRADITIONAL OVERHEAD COST F.xi'!D7</f>
        <v>28244982</v>
      </c>
      <c r="E15" s="11">
        <f>'TRADITIONAL PERSONNEL COST F.x'!E7+'TRADITIONAL OVERHEAD COST F.xi'!E7</f>
        <v>30311154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469</v>
      </c>
      <c r="C28" s="11">
        <f>SUM(C5:C27)</f>
        <v>3353699278</v>
      </c>
      <c r="D28" s="11">
        <f t="shared" ref="D28:E28" si="0">SUM(D5:D27)</f>
        <v>2437590817</v>
      </c>
      <c r="E28" s="11">
        <f t="shared" si="0"/>
        <v>3393904884.5500002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WwOnysnO8yHstk49+eGJUHRoX/E6E2KI05F0heTOTqJXVzHj6jqV3m6KJIaY2pQe/lPMksupq0wq9MRd1ENTg==" saltValue="wNsbOK33IufWTSJJx4p4O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zoomScale="90" zoomScaleNormal="115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8" t="s">
        <v>487</v>
      </c>
      <c r="B1" s="68"/>
      <c r="C1" s="68"/>
      <c r="D1" s="68"/>
      <c r="E1" s="68"/>
    </row>
    <row r="2" spans="1:5" ht="28.2" customHeight="1" x14ac:dyDescent="0.25">
      <c r="A2" s="69" t="s">
        <v>806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488</v>
      </c>
      <c r="C4" s="50" t="s">
        <v>593</v>
      </c>
      <c r="D4" s="50" t="s">
        <v>594</v>
      </c>
      <c r="E4" s="50" t="s">
        <v>595</v>
      </c>
    </row>
    <row r="5" spans="1:5" x14ac:dyDescent="0.25">
      <c r="A5" s="5"/>
      <c r="B5" s="23" t="s">
        <v>307</v>
      </c>
      <c r="C5" s="30">
        <f>C6+C11</f>
        <v>3353699278</v>
      </c>
      <c r="D5" s="30">
        <f t="shared" ref="D5:E5" si="0">D6+D11</f>
        <v>2437590817</v>
      </c>
      <c r="E5" s="30">
        <f t="shared" si="0"/>
        <v>3393904884.5500002</v>
      </c>
    </row>
    <row r="6" spans="1:5" x14ac:dyDescent="0.25">
      <c r="A6" s="24">
        <v>21</v>
      </c>
      <c r="B6" s="23" t="s">
        <v>460</v>
      </c>
      <c r="C6" s="31">
        <f>SUM(C7:C10)</f>
        <v>1302385243</v>
      </c>
      <c r="D6" s="31">
        <f t="shared" ref="D6:E6" si="1">SUM(D7:D10)</f>
        <v>1273162377</v>
      </c>
      <c r="E6" s="31">
        <f t="shared" si="1"/>
        <v>1766887598.6700001</v>
      </c>
    </row>
    <row r="7" spans="1:5" x14ac:dyDescent="0.25">
      <c r="A7" s="22">
        <v>21010100</v>
      </c>
      <c r="B7" s="21" t="s">
        <v>489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1302385243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1273162377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1190076314.9100001</v>
      </c>
    </row>
    <row r="8" spans="1:5" x14ac:dyDescent="0.25">
      <c r="A8" s="22">
        <v>21020100</v>
      </c>
      <c r="B8" s="21" t="s">
        <v>490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0</v>
      </c>
    </row>
    <row r="9" spans="1:5" x14ac:dyDescent="0.25">
      <c r="A9" s="22">
        <v>21020200</v>
      </c>
      <c r="B9" s="21" t="s">
        <v>491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492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0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0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576811283.75999999</v>
      </c>
    </row>
    <row r="11" spans="1:5" x14ac:dyDescent="0.25">
      <c r="A11" s="24">
        <v>22</v>
      </c>
      <c r="B11" s="23" t="s">
        <v>493</v>
      </c>
      <c r="C11" s="31">
        <f>SUM(C12:C24)</f>
        <v>2051314035</v>
      </c>
      <c r="D11" s="31">
        <f t="shared" ref="D11:E11" si="2">SUM(D12:D24)</f>
        <v>1164428440</v>
      </c>
      <c r="E11" s="31">
        <f t="shared" si="2"/>
        <v>1627017285.8800001</v>
      </c>
    </row>
    <row r="12" spans="1:5" x14ac:dyDescent="0.25">
      <c r="A12" s="22">
        <v>22020100</v>
      </c>
      <c r="B12" s="21" t="s">
        <v>494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62500000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34838000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85000000</v>
      </c>
    </row>
    <row r="13" spans="1:5" x14ac:dyDescent="0.25">
      <c r="A13" s="22">
        <v>22020200</v>
      </c>
      <c r="B13" s="21" t="s">
        <v>495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4000000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1500000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7850000</v>
      </c>
    </row>
    <row r="14" spans="1:5" x14ac:dyDescent="0.25">
      <c r="A14" s="22">
        <v>22020300</v>
      </c>
      <c r="B14" s="21" t="s">
        <v>496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86000000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24925500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95000000</v>
      </c>
    </row>
    <row r="15" spans="1:5" x14ac:dyDescent="0.25">
      <c r="A15" s="22">
        <v>22020400</v>
      </c>
      <c r="B15" s="21" t="s">
        <v>497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92500000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39462500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52000000</v>
      </c>
    </row>
    <row r="16" spans="1:5" x14ac:dyDescent="0.25">
      <c r="A16" s="22">
        <v>22020500</v>
      </c>
      <c r="B16" s="21" t="s">
        <v>498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7000000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2050000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9500000</v>
      </c>
    </row>
    <row r="17" spans="1:5" x14ac:dyDescent="0.25">
      <c r="A17" s="22">
        <v>22020600</v>
      </c>
      <c r="B17" s="21" t="s">
        <v>499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391654035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272080100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144000000</v>
      </c>
    </row>
    <row r="18" spans="1:5" x14ac:dyDescent="0.25">
      <c r="A18" s="22">
        <v>22020700</v>
      </c>
      <c r="B18" s="21" t="s">
        <v>500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5500000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16500000</v>
      </c>
    </row>
    <row r="19" spans="1:5" x14ac:dyDescent="0.25">
      <c r="A19" s="22">
        <v>22020800</v>
      </c>
      <c r="B19" s="21" t="s">
        <v>501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20000000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2000000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17500000</v>
      </c>
    </row>
    <row r="20" spans="1:5" x14ac:dyDescent="0.25">
      <c r="A20" s="22">
        <v>22020900</v>
      </c>
      <c r="B20" s="21" t="s">
        <v>502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 x14ac:dyDescent="0.25">
      <c r="A21" s="22">
        <v>22021000</v>
      </c>
      <c r="B21" s="21" t="s">
        <v>503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455000000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153530680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386000000</v>
      </c>
    </row>
    <row r="22" spans="1:5" x14ac:dyDescent="0.25">
      <c r="A22" s="22">
        <v>22040000</v>
      </c>
      <c r="B22" s="21" t="s">
        <v>504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897160000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622841660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738167285.88</v>
      </c>
    </row>
    <row r="23" spans="1:5" x14ac:dyDescent="0.25">
      <c r="A23" s="35">
        <v>22050000</v>
      </c>
      <c r="B23" s="27" t="s">
        <v>532</v>
      </c>
      <c r="C23" s="36">
        <f>'CHAIR OVERHEAD COST F.xi'!C88+'SLT OVERHEAD COST F.xi'!C88+'COUNCIL OVERHEAD COST F.xi'!C88+'PMD OVERHEAD COST F.xi'!C88+'AGRIC OVERHEAD COST F.xi'!C88+'FINANCE OVERHEAD COST F.xi'!C91+'WORKS OVERHEAD COST F.xi'!C88+'ESD OVERHEAD COST F.xi'!C92+'PHC OVERHEAD COST F.xi'!C88+'WATSAN OVERHEAD COST F.xi'!C88+'TRADITIONAL OVERHEAD COST F.xi'!C88</f>
        <v>30000000</v>
      </c>
      <c r="D23" s="36">
        <f>'CHAIR OVERHEAD COST F.xi'!D88+'SLT OVERHEAD COST F.xi'!D88+'COUNCIL OVERHEAD COST F.xi'!D88+'PMD OVERHEAD COST F.xi'!D88+'AGRIC OVERHEAD COST F.xi'!D88+'FINANCE OVERHEAD COST F.xi'!D91+'WORKS OVERHEAD COST F.xi'!D88+'ESD OVERHEAD COST F.xi'!D92+'PHC OVERHEAD COST F.xi'!D88+'WATSAN OVERHEAD COST F.xi'!D88+'TRADITIONAL OVERHEAD COST F.xi'!D88</f>
        <v>11200000</v>
      </c>
      <c r="E23" s="36">
        <f>'CHAIR OVERHEAD COST F.xi'!E88+'SLT OVERHEAD COST F.xi'!E88+'COUNCIL OVERHEAD COST F.xi'!E88+'PMD OVERHEAD COST F.xi'!E88+'AGRIC OVERHEAD COST F.xi'!E88+'FINANCE OVERHEAD COST F.xi'!E91+'WORKS OVERHEAD COST F.xi'!E88+'ESD OVERHEAD COST F.xi'!E92+'PHC OVERHEAD COST F.xi'!E88+'WATSAN OVERHEAD COST F.xi'!E88+'TRADITIONAL OVERHEAD COST F.xi'!E88</f>
        <v>75000000</v>
      </c>
    </row>
    <row r="24" spans="1:5" x14ac:dyDescent="0.25">
      <c r="A24" s="35">
        <v>22060000</v>
      </c>
      <c r="B24" s="27" t="s">
        <v>533</v>
      </c>
      <c r="C24" s="36">
        <f>'CHAIR OVERHEAD COST F.xi'!C93+'SLT OVERHEAD COST F.xi'!C93+'COUNCIL OVERHEAD COST F.xi'!C93+'PMD OVERHEAD COST F.xi'!C93+'AGRIC OVERHEAD COST F.xi'!C93+'FINANCE OVERHEAD COST F.xi'!C96+'WORKS OVERHEAD COST F.xi'!C93+'ESD OVERHEAD COST F.xi'!C97+'PHC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F.xi'!D96+'WORKS OVERHEAD COST F.xi'!D93+'ESD OVERHEAD COST F.xi'!D97+'PHC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F.xi'!E96+'WORKS OVERHEAD COST F.xi'!E93+'ESD OVERHEAD COST F.xi'!E97+'PHC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469</v>
      </c>
      <c r="C27" s="31">
        <f>C5</f>
        <v>3353699278</v>
      </c>
      <c r="D27" s="31">
        <f t="shared" ref="D27:E27" si="3">D5</f>
        <v>2437590817</v>
      </c>
      <c r="E27" s="31">
        <f t="shared" si="3"/>
        <v>3393904884.5500002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iMLnrF/zKVGspYBE6yn7LmR8mnpjKCrKdZLT8ehaPVewIOkaDnDqDYsnOcFApqFbH8nGKLX74zEE5pmeibLmw==" saltValue="W7YeLDv+6xn8k3OhWISpZ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85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8" t="s">
        <v>487</v>
      </c>
      <c r="B1" s="68"/>
      <c r="C1" s="68"/>
      <c r="D1" s="68"/>
      <c r="E1" s="68"/>
    </row>
    <row r="2" spans="1:5" ht="36.6" customHeight="1" x14ac:dyDescent="0.25">
      <c r="A2" s="70" t="s">
        <v>807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488</v>
      </c>
      <c r="C4" s="50" t="s">
        <v>593</v>
      </c>
      <c r="D4" s="50" t="s">
        <v>594</v>
      </c>
      <c r="E4" s="50" t="s">
        <v>595</v>
      </c>
    </row>
    <row r="5" spans="1:5" x14ac:dyDescent="0.25">
      <c r="A5" s="20">
        <v>32010100</v>
      </c>
      <c r="B5" s="21" t="s">
        <v>505</v>
      </c>
      <c r="C5" s="28">
        <f>'PMD CAPITAL EXP F.xii'!D7+'AGRIC CAPITAL EXP F.xii'!D7+'FINANCE CAPITAL EXP F.xii'!D7+'WORKS CAPITAL EXP F.xii'!D7+'ESD CAPITAL EXP F.xii'!D7+'PHC CAPITAL EXP F.xii'!D7+'WATSAN CAPITAL EXP F.xii'!D7</f>
        <v>2457050000</v>
      </c>
      <c r="D5" s="28">
        <f>'PMD CAPITAL EXP F.xii'!E7+'AGRIC CAPITAL EXP F.xii'!E7+'FINANCE CAPITAL EXP F.xii'!E7+'WORKS CAPITAL EXP F.xii'!E7+'ESD CAPITAL EXP F.xii'!E7+'PHC CAPITAL EXP F.xii'!E7+'WATSAN CAPITAL EXP F.xii'!E7</f>
        <v>1005608817</v>
      </c>
      <c r="E5" s="28">
        <f>'PMD CAPITAL EXP F.xii'!F7+'AGRIC CAPITAL EXP F.xii'!F7+'FINANCE CAPITAL EXP F.xii'!F7+'WORKS CAPITAL EXP F.xii'!F7+'ESD CAPITAL EXP F.xii'!F7+'PHC CAPITAL EXP F.xii'!F7+'WATSAN CAPITAL EXP F.xii'!F7</f>
        <v>1812223453.6700001</v>
      </c>
    </row>
    <row r="6" spans="1:5" x14ac:dyDescent="0.25">
      <c r="A6" s="20">
        <v>32010200</v>
      </c>
      <c r="B6" s="21" t="s">
        <v>597</v>
      </c>
      <c r="C6" s="28">
        <f>'PMD CAPITAL EXP F.xii'!D23+'AGRIC CAPITAL EXP F.xii'!D27+'FINANCE CAPITAL EXP F.xii'!D11+'WORKS CAPITAL EXP F.xii'!D17+'ESD CAPITAL EXP F.xii'!D17+'PHC CAPITAL EXP F.xii'!D17+'WATSAN CAPITAL EXP F.xii'!D17</f>
        <v>757020000</v>
      </c>
      <c r="D6" s="28">
        <f>'PMD CAPITAL EXP F.xii'!E23+'AGRIC CAPITAL EXP F.xii'!E27+'FINANCE CAPITAL EXP F.xii'!E11+'WORKS CAPITAL EXP F.xii'!E17+'ESD CAPITAL EXP F.xii'!E17+'PHC CAPITAL EXP F.xii'!E17+'WATSAN CAPITAL EXP F.xii'!E17</f>
        <v>577446754</v>
      </c>
      <c r="E6" s="28">
        <f>'PMD CAPITAL EXP F.xii'!F23+'AGRIC CAPITAL EXP F.xii'!F27+'FINANCE CAPITAL EXP F.xii'!F11+'WORKS CAPITAL EXP F.xii'!F17+'ESD CAPITAL EXP F.xii'!F17+'PHC CAPITAL EXP F.xii'!F17+'WATSAN CAPITAL EXP F.xii'!F17</f>
        <v>2842635931.71</v>
      </c>
    </row>
    <row r="7" spans="1:5" x14ac:dyDescent="0.25">
      <c r="A7" s="20">
        <v>32010300</v>
      </c>
      <c r="B7" s="21" t="s">
        <v>506</v>
      </c>
      <c r="C7" s="28">
        <f>'PMD CAPITAL EXP F.xii'!D34+'AGRIC CAPITAL EXP F.xii'!D38+'FINANCE CAPITAL EXP F.xii'!D34+'WORKS CAPITAL EXP F.xii'!D28+'ESD CAPITAL EXP F.xii'!D28+'PHC CAPITAL EXP F.xii'!D28+'WATSAN CAPITAL EXP F.xii'!D28</f>
        <v>0</v>
      </c>
      <c r="D7" s="28">
        <f>'PMD CAPITAL EXP F.xii'!E34+'AGRIC CAPITAL EXP F.xii'!E38+'FINANCE CAPITAL EXP F.xii'!E34+'WORKS CAPITAL EXP F.xii'!E28+'ESD CAPITAL EXP F.xii'!E28+'PHC CAPITAL EXP F.xii'!E28+'WATSAN CAPITAL EXP F.xii'!E28</f>
        <v>0</v>
      </c>
      <c r="E7" s="28">
        <f>'PMD CAPITAL EXP F.xii'!F34+'AGRIC CAPITAL EXP F.xii'!F38+'FINANCE CAPITAL EXP F.xii'!F34+'WORKS CAPITAL EXP F.xii'!F28+'ESD CAPITAL EXP F.xii'!F28+'PHC CAPITAL EXP F.xii'!F28+'WATSAN CAPITAL EXP F.xii'!F28</f>
        <v>0</v>
      </c>
    </row>
    <row r="8" spans="1:5" x14ac:dyDescent="0.25">
      <c r="A8" s="20">
        <v>32010400</v>
      </c>
      <c r="B8" s="21" t="s">
        <v>507</v>
      </c>
      <c r="C8" s="28">
        <f>'PMD CAPITAL EXP F.xii'!D40+'AGRIC CAPITAL EXP F.xii'!D44+'FINANCE CAPITAL EXP F.xii'!D40+'WORKS CAPITAL EXP F.xii'!D34+'ESD CAPITAL EXP F.xii'!D34+'PHC CAPITAL EXP F.xii'!D34+'WATSAN CAPITAL EXP F.xii'!D34</f>
        <v>0</v>
      </c>
      <c r="D8" s="28">
        <f>'PMD CAPITAL EXP F.xii'!E40+'AGRIC CAPITAL EXP F.xii'!E44+'FINANCE CAPITAL EXP F.xii'!E40+'WORKS CAPITAL EXP F.xii'!E34+'ESD CAPITAL EXP F.xii'!E34+'PHC CAPITAL EXP F.xii'!E34+'WATSAN CAPITAL EXP F.xii'!E34</f>
        <v>0</v>
      </c>
      <c r="E8" s="28">
        <f>'PMD CAPITAL EXP F.xii'!F40+'AGRIC CAPITAL EXP F.xii'!F44+'FINANCE CAPITAL EXP F.xii'!F40+'WORKS CAPITAL EXP F.xii'!F34+'ESD CAPITAL EXP F.xii'!F34+'PHC CAPITAL EXP F.xii'!F34+'WATSAN CAPITAL EXP F.xii'!F34</f>
        <v>0</v>
      </c>
    </row>
    <row r="9" spans="1:5" x14ac:dyDescent="0.25">
      <c r="A9" s="20">
        <v>32010500</v>
      </c>
      <c r="B9" s="21" t="s">
        <v>508</v>
      </c>
      <c r="C9" s="28">
        <f>'PMD CAPITAL EXP F.xii'!D46+'AGRIC CAPITAL EXP F.xii'!D50+'FINANCE CAPITAL EXP F.xii'!D46+'WORKS CAPITAL EXP F.xii'!D40+'ESD CAPITAL EXP F.xii'!D40+'PHC CAPITAL EXP F.xii'!D40+'WATSAN CAPITAL EXP F.xii'!D40</f>
        <v>0</v>
      </c>
      <c r="D9" s="28">
        <f>'PMD CAPITAL EXP F.xii'!E46+'AGRIC CAPITAL EXP F.xii'!E50+'FINANCE CAPITAL EXP F.xii'!E46+'WORKS CAPITAL EXP F.xii'!E40+'ESD CAPITAL EXP F.xii'!E40+'PHC CAPITAL EXP F.xii'!E40+'WATSAN CAPITAL EXP F.xii'!E40</f>
        <v>0</v>
      </c>
      <c r="E9" s="28">
        <f>'PMD CAPITAL EXP F.xii'!F46+'AGRIC CAPITAL EXP F.xii'!F50+'FINANCE CAPITAL EXP F.xii'!F46+'WORKS CAPITAL EXP F.xii'!F40+'ESD CAPITAL EXP F.xii'!F40+'PHC CAPITAL EXP F.xii'!F40+'WATSAN CAPITAL EXP F.xii'!F40</f>
        <v>0</v>
      </c>
    </row>
    <row r="10" spans="1:5" x14ac:dyDescent="0.25">
      <c r="A10" s="20">
        <v>32010600</v>
      </c>
      <c r="B10" s="21" t="s">
        <v>509</v>
      </c>
      <c r="C10" s="28">
        <f>'PMD CAPITAL EXP F.xii'!D55+'AGRIC CAPITAL EXP F.xii'!D59+'FINANCE CAPITAL EXP F.xii'!D55+'WORKS CAPITAL EXP F.xii'!D49+'ESD CAPITAL EXP F.xii'!D49+'PHC CAPITAL EXP F.xii'!D49+'WATSAN CAPITAL EXP F.xii'!D49</f>
        <v>0</v>
      </c>
      <c r="D10" s="28">
        <f>'PMD CAPITAL EXP F.xii'!E55+'AGRIC CAPITAL EXP F.xii'!E59+'FINANCE CAPITAL EXP F.xii'!E55+'WORKS CAPITAL EXP F.xii'!E49+'ESD CAPITAL EXP F.xii'!E49+'PHC CAPITAL EXP F.xii'!E49+'WATSAN CAPITAL EXP F.xii'!E49</f>
        <v>0</v>
      </c>
      <c r="E10" s="28">
        <f>'PMD CAPITAL EXP F.xii'!F55+'AGRIC CAPITAL EXP F.xii'!F59+'FINANCE CAPITAL EXP F.xii'!F55+'WORKS CAPITAL EXP F.xii'!F49+'ESD CAPITAL EXP F.xii'!F49+'PHC CAPITAL EXP F.xii'!F49+'WATSAN CAPITAL EXP F.xii'!F49</f>
        <v>0</v>
      </c>
    </row>
    <row r="11" spans="1:5" x14ac:dyDescent="0.25">
      <c r="A11" s="20">
        <v>32010900</v>
      </c>
      <c r="B11" s="21" t="s">
        <v>510</v>
      </c>
      <c r="C11" s="28">
        <f>'PMD CAPITAL EXP F.xii'!D62+'AGRIC CAPITAL EXP F.xii'!D66+'FINANCE CAPITAL EXP F.xii'!D62+'WORKS CAPITAL EXP F.xii'!D56+'ESD CAPITAL EXP F.xii'!D56+'PHC CAPITAL EXP F.xii'!D56+'WATSAN CAPITAL EXP F.xii'!D56</f>
        <v>0</v>
      </c>
      <c r="D11" s="28">
        <f>'PMD CAPITAL EXP F.xii'!E62+'AGRIC CAPITAL EXP F.xii'!E66+'FINANCE CAPITAL EXP F.xii'!E62+'WORKS CAPITAL EXP F.xii'!E56+'ESD CAPITAL EXP F.xii'!E56+'PHC CAPITAL EXP F.xii'!E56+'WATSAN CAPITAL EXP F.xii'!E56</f>
        <v>0</v>
      </c>
      <c r="E11" s="28">
        <f>'PMD CAPITAL EXP F.xii'!F62+'AGRIC CAPITAL EXP F.xii'!F66+'FINANCE CAPITAL EXP F.xii'!F62+'WORKS CAPITAL EXP F.xii'!F56+'ESD CAPITAL EXP F.xii'!F56+'PHC CAPITAL EXP F.xii'!F56+'WATSAN CAPITAL EXP F.xii'!F56</f>
        <v>0</v>
      </c>
    </row>
    <row r="12" spans="1:5" x14ac:dyDescent="0.25">
      <c r="A12" s="20">
        <v>32020100</v>
      </c>
      <c r="B12" s="21" t="s">
        <v>511</v>
      </c>
      <c r="C12" s="28">
        <f>'PMD CAPITAL EXP F.xii'!D74+'AGRIC CAPITAL EXP F.xii'!D78+'FINANCE CAPITAL EXP F.xii'!D74+'WORKS CAPITAL EXP F.xii'!D68+'ESD CAPITAL EXP F.xii'!D68+'PHC CAPITAL EXP F.xii'!D68+'WATSAN CAPITAL EXP F.xii'!D68</f>
        <v>0</v>
      </c>
      <c r="D12" s="28">
        <f>'PMD CAPITAL EXP F.xii'!E74+'AGRIC CAPITAL EXP F.xii'!E78+'FINANCE CAPITAL EXP F.xii'!E74+'WORKS CAPITAL EXP F.xii'!E68+'ESD CAPITAL EXP F.xii'!E68+'PHC CAPITAL EXP F.xii'!E68+'WATSAN CAPITAL EXP F.xii'!E68</f>
        <v>0</v>
      </c>
      <c r="E12" s="28">
        <f>'PMD CAPITAL EXP F.xii'!F74+'AGRIC CAPITAL EXP F.xii'!F78+'FINANCE CAPITAL EXP F.xii'!F74+'WORKS CAPITAL EXP F.xii'!F68+'ESD CAPITAL EXP F.xii'!F68+'PHC CAPITAL EXP F.xii'!F68+'WATSAN CAPITAL EXP F.xii'!F68</f>
        <v>200000000</v>
      </c>
    </row>
    <row r="13" spans="1:5" x14ac:dyDescent="0.25">
      <c r="A13" s="20">
        <v>32030100</v>
      </c>
      <c r="B13" s="21" t="s">
        <v>461</v>
      </c>
      <c r="C13" s="28">
        <f>'PMD CAPITAL EXP F.xii'!D81+'AGRIC CAPITAL EXP F.xii'!D85+'FINANCE CAPITAL EXP F.xii'!D81+'WORKS CAPITAL EXP F.xii'!D75+'ESD CAPITAL EXP F.xii'!D75+'PHC CAPITAL EXP F.xii'!D75+'WATSAN CAPITAL EXP F.xii'!D75</f>
        <v>0</v>
      </c>
      <c r="D13" s="28">
        <f>'PMD CAPITAL EXP F.xii'!E81+'AGRIC CAPITAL EXP F.xii'!E85+'FINANCE CAPITAL EXP F.xii'!E81+'WORKS CAPITAL EXP F.xii'!E75+'ESD CAPITAL EXP F.xii'!E75+'PHC CAPITAL EXP F.xii'!E75+'WATSAN CAPITAL EXP F.xii'!E75</f>
        <v>0</v>
      </c>
      <c r="E13" s="28">
        <f>'PMD CAPITAL EXP F.xii'!F81+'AGRIC CAPITAL EXP F.xii'!F85+'FINANCE CAPITAL EXP F.xii'!F81+'WORKS CAPITAL EXP F.xii'!F75+'ESD CAPITAL EXP F.xii'!F75+'PHC CAPITAL EXP F.xii'!F75+'WATSAN CAPITAL EXP F.xii'!F75</f>
        <v>0</v>
      </c>
    </row>
    <row r="14" spans="1:5" x14ac:dyDescent="0.25">
      <c r="A14" s="20">
        <v>32011000</v>
      </c>
      <c r="B14" s="21" t="s">
        <v>550</v>
      </c>
      <c r="C14" s="28">
        <f>'PMD CAPITAL EXP F.xii'!D87+'AGRIC CAPITAL EXP F.xii'!D91+'FINANCE CAPITAL EXP F.xii'!D87+'WORKS CAPITAL EXP F.xii'!D81+'ESD CAPITAL EXP F.xii'!D81+'PHC CAPITAL EXP F.xii'!D81+'WATSAN CAPITAL EXP F.xii'!D81</f>
        <v>0</v>
      </c>
      <c r="D14" s="28">
        <f>'PMD CAPITAL EXP F.xii'!E87+'AGRIC CAPITAL EXP F.xii'!E91+'FINANCE CAPITAL EXP F.xii'!E87+'WORKS CAPITAL EXP F.xii'!E81+'ESD CAPITAL EXP F.xii'!E81+'PHC CAPITAL EXP F.xii'!E81+'WATSAN CAPITAL EXP F.xii'!E81</f>
        <v>0</v>
      </c>
      <c r="E14" s="28">
        <f>'PMD CAPITAL EXP F.xii'!F87+'AGRIC CAPITAL EXP F.xii'!F91+'FINANCE CAPITAL EXP F.xii'!F87+'WORKS CAPITAL EXP F.xii'!F81+'ESD CAPITAL EXP F.xii'!F81+'PHC CAPITAL EXP F.xii'!F81+'WATSAN CAPITAL EXP F.xii'!F81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512</v>
      </c>
      <c r="C28" s="29">
        <f>SUM(C5:C27)</f>
        <v>3214070000</v>
      </c>
      <c r="D28" s="29">
        <f t="shared" ref="D28:E28" si="0">SUM(D5:D27)</f>
        <v>1583055571</v>
      </c>
      <c r="E28" s="29">
        <f t="shared" si="0"/>
        <v>4854859385.3800001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dXp5GbpxzFpn/wxYXxd4RJ5ouln54Dya77Gu9xXgQRUY7GIxrLWoMMxO6WHckYQzE0qrVamFbIG0f+y0/if1w==" saltValue="7/AnKN4+xFzWZwsyPiMrm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topLeftCell="A3" zoomScale="90" zoomScaleNormal="85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8" t="s">
        <v>524</v>
      </c>
      <c r="B1" s="68"/>
      <c r="C1" s="68"/>
      <c r="D1" s="68"/>
      <c r="E1" s="68"/>
    </row>
    <row r="2" spans="1:5" ht="39.6" customHeight="1" x14ac:dyDescent="0.25">
      <c r="A2" s="70" t="s">
        <v>808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477</v>
      </c>
      <c r="C4" s="50" t="s">
        <v>593</v>
      </c>
      <c r="D4" s="50" t="s">
        <v>594</v>
      </c>
      <c r="E4" s="50" t="s">
        <v>595</v>
      </c>
    </row>
    <row r="5" spans="1:5" x14ac:dyDescent="0.25">
      <c r="A5" s="25" t="s">
        <v>513</v>
      </c>
      <c r="B5" s="27" t="s">
        <v>478</v>
      </c>
      <c r="C5" s="11">
        <v>0</v>
      </c>
      <c r="D5" s="11">
        <v>0</v>
      </c>
      <c r="E5" s="11">
        <v>0</v>
      </c>
    </row>
    <row r="6" spans="1:5" x14ac:dyDescent="0.25">
      <c r="A6" s="25" t="s">
        <v>514</v>
      </c>
      <c r="B6" s="27" t="s">
        <v>479</v>
      </c>
      <c r="C6" s="11">
        <v>0</v>
      </c>
      <c r="D6" s="11">
        <v>0</v>
      </c>
      <c r="E6" s="11">
        <v>0</v>
      </c>
    </row>
    <row r="7" spans="1:5" x14ac:dyDescent="0.25">
      <c r="A7" s="25" t="s">
        <v>515</v>
      </c>
      <c r="B7" s="27" t="s">
        <v>480</v>
      </c>
      <c r="C7" s="11">
        <v>0</v>
      </c>
      <c r="D7" s="11">
        <v>0</v>
      </c>
      <c r="E7" s="11">
        <v>0</v>
      </c>
    </row>
    <row r="8" spans="1:5" x14ac:dyDescent="0.25">
      <c r="A8" s="25" t="s">
        <v>516</v>
      </c>
      <c r="B8" s="21" t="s">
        <v>758</v>
      </c>
      <c r="C8" s="11">
        <f>'PMD CAPITAL EXP F.xii'!D6</f>
        <v>415000000</v>
      </c>
      <c r="D8" s="11">
        <f>'PMD CAPITAL EXP F.xii'!E6</f>
        <v>251895205</v>
      </c>
      <c r="E8" s="11">
        <f>'PMD CAPITAL EXP F.xii'!F6</f>
        <v>522223453.67000002</v>
      </c>
    </row>
    <row r="9" spans="1:5" x14ac:dyDescent="0.25">
      <c r="A9" s="25" t="s">
        <v>517</v>
      </c>
      <c r="B9" s="21" t="s">
        <v>481</v>
      </c>
      <c r="C9" s="11">
        <f>'AGRIC CAPITAL EXP F.xii'!D6</f>
        <v>1470050000</v>
      </c>
      <c r="D9" s="11">
        <f>'AGRIC CAPITAL EXP F.xii'!E6</f>
        <v>559520051</v>
      </c>
      <c r="E9" s="11">
        <f>'AGRIC CAPITAL EXP F.xii'!F6</f>
        <v>760000000</v>
      </c>
    </row>
    <row r="10" spans="1:5" x14ac:dyDescent="0.25">
      <c r="A10" s="25" t="s">
        <v>518</v>
      </c>
      <c r="B10" s="21" t="s">
        <v>482</v>
      </c>
      <c r="C10" s="11">
        <f>'FINANCE CAPITAL EXP F.xii'!D6</f>
        <v>0</v>
      </c>
      <c r="D10" s="11">
        <f>'FINANCE CAPITAL EXP F.xii'!E6</f>
        <v>400000000</v>
      </c>
      <c r="E10" s="11">
        <f>'FINANCE CAPITAL EXP F.xii'!F6</f>
        <v>1717635931.71</v>
      </c>
    </row>
    <row r="11" spans="1:5" x14ac:dyDescent="0.25">
      <c r="A11" s="25" t="s">
        <v>519</v>
      </c>
      <c r="B11" s="21" t="s">
        <v>483</v>
      </c>
      <c r="C11" s="11">
        <f>'WORKS CAPITAL EXP F.xii'!D6</f>
        <v>656000000</v>
      </c>
      <c r="D11" s="11">
        <f>'WORKS CAPITAL EXP F.xii'!E6</f>
        <v>186426754</v>
      </c>
      <c r="E11" s="11">
        <f>'WORKS CAPITAL EXP F.xii'!F6</f>
        <v>966000000</v>
      </c>
    </row>
    <row r="12" spans="1:5" x14ac:dyDescent="0.25">
      <c r="A12" s="25" t="s">
        <v>520</v>
      </c>
      <c r="B12" s="21" t="s">
        <v>484</v>
      </c>
      <c r="C12" s="11">
        <f>'ESD CAPITAL EXP F.xii'!D6</f>
        <v>192020000</v>
      </c>
      <c r="D12" s="11">
        <f>'ESD CAPITAL EXP F.xii'!E6</f>
        <v>30320000</v>
      </c>
      <c r="E12" s="11">
        <f>'ESD CAPITAL EXP F.xii'!F6</f>
        <v>358000000</v>
      </c>
    </row>
    <row r="13" spans="1:5" x14ac:dyDescent="0.25">
      <c r="A13" s="25" t="s">
        <v>521</v>
      </c>
      <c r="B13" s="21" t="s">
        <v>765</v>
      </c>
      <c r="C13" s="11">
        <f>'PHC CAPITAL EXP F.xii'!D6</f>
        <v>318000000</v>
      </c>
      <c r="D13" s="11">
        <f>'PHC CAPITAL EXP F.xii'!E6</f>
        <v>120425636</v>
      </c>
      <c r="E13" s="11">
        <f>'PHC CAPITAL EXP F.xii'!F6</f>
        <v>271000000</v>
      </c>
    </row>
    <row r="14" spans="1:5" x14ac:dyDescent="0.25">
      <c r="A14" s="25" t="s">
        <v>522</v>
      </c>
      <c r="B14" s="21" t="s">
        <v>485</v>
      </c>
      <c r="C14" s="11">
        <f>'WATSAN CAPITAL EXP F.xii'!D6</f>
        <v>163000000</v>
      </c>
      <c r="D14" s="11">
        <f>'WATSAN CAPITAL EXP F.xii'!E6</f>
        <v>34467925</v>
      </c>
      <c r="E14" s="11">
        <f>'WATSAN CAPITAL EXP F.xii'!F6</f>
        <v>260000000</v>
      </c>
    </row>
    <row r="15" spans="1:5" x14ac:dyDescent="0.25">
      <c r="A15" s="25" t="s">
        <v>523</v>
      </c>
      <c r="B15" s="27" t="s">
        <v>486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469</v>
      </c>
      <c r="C25" s="11">
        <f>SUM(C5:C24)</f>
        <v>3214070000</v>
      </c>
      <c r="D25" s="11">
        <f t="shared" ref="D25:E25" si="0">SUM(D5:D24)</f>
        <v>1583055571</v>
      </c>
      <c r="E25" s="11">
        <f t="shared" si="0"/>
        <v>4854859385.3800001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bKIuCrVb8OCKkgEjbWWYva4IutHt9ehOste3r+qKG80cVhRbrKIt/PSu5RQCSpDoArPLrAYenNdLGezklT05g==" saltValue="aqjhsPl29nW01PaZOvf3e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zoomScale="90" zoomScaleNormal="11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809</v>
      </c>
      <c r="B3" s="70"/>
      <c r="C3" s="70"/>
      <c r="D3" s="70"/>
      <c r="E3" s="70"/>
    </row>
    <row r="4" spans="1:5" x14ac:dyDescent="0.25">
      <c r="A4" s="69" t="s">
        <v>755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6869334</v>
      </c>
      <c r="D7" s="12">
        <f t="shared" ref="D7:E7" si="0">D8+D13+D20</f>
        <v>6869334</v>
      </c>
      <c r="E7" s="12">
        <f t="shared" si="0"/>
        <v>6869334</v>
      </c>
    </row>
    <row r="8" spans="1:5" s="1" customFormat="1" x14ac:dyDescent="0.25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x14ac:dyDescent="0.25">
      <c r="A10" s="59">
        <v>21010101</v>
      </c>
      <c r="B10" s="48" t="s">
        <v>5</v>
      </c>
      <c r="C10" s="41">
        <v>6869334</v>
      </c>
      <c r="D10" s="41">
        <v>6869334</v>
      </c>
      <c r="E10" s="41">
        <v>6869334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k7O+l8IqiKe0SCHHchKZm/LRZP59oMYRWrNp+lceMpYcMBp7JhaUnEa2k2LayObAsxRGC6ALFq9/oB816u/vw==" saltValue="gJwsw2zPLj+a34EjTliir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topLeftCell="A23" zoomScale="90" zoomScaleNormal="8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810</v>
      </c>
      <c r="B4" s="70"/>
      <c r="C4" s="70"/>
      <c r="D4" s="70"/>
      <c r="E4" s="70"/>
    </row>
    <row r="5" spans="1:5" x14ac:dyDescent="0.25">
      <c r="A5" s="69" t="s">
        <v>755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397654035</v>
      </c>
      <c r="D7" s="12">
        <f t="shared" ref="D7:E7" si="0">D8+D84+D88+D93</f>
        <v>276437100</v>
      </c>
      <c r="E7" s="12">
        <f t="shared" si="0"/>
        <v>189600000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397654035</v>
      </c>
      <c r="D8" s="12">
        <f t="shared" ref="D8:E8" si="1">D9+D14+D22+D36+D45+D48+D54+D63+D67+D70</f>
        <v>276437100</v>
      </c>
      <c r="E8" s="12">
        <f t="shared" si="1"/>
        <v>189600000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3857000</v>
      </c>
      <c r="E9" s="12">
        <f t="shared" si="2"/>
        <v>30000000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4000000</v>
      </c>
      <c r="D11" s="41">
        <v>3857000</v>
      </c>
      <c r="E11" s="41">
        <v>10000000</v>
      </c>
    </row>
    <row r="12" spans="1:5" x14ac:dyDescent="0.25">
      <c r="A12" s="43">
        <v>22020103</v>
      </c>
      <c r="B12" s="44" t="s">
        <v>25</v>
      </c>
      <c r="C12" s="41"/>
      <c r="D12" s="41"/>
      <c r="E12" s="41">
        <v>20000000</v>
      </c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850000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x14ac:dyDescent="0.25">
      <c r="A16" s="43">
        <v>22020202</v>
      </c>
      <c r="B16" s="44" t="s">
        <v>29</v>
      </c>
      <c r="C16" s="41"/>
      <c r="D16" s="41"/>
      <c r="E16" s="41">
        <v>550000</v>
      </c>
    </row>
    <row r="17" spans="1:5" x14ac:dyDescent="0.25">
      <c r="A17" s="43">
        <v>22020203</v>
      </c>
      <c r="B17" s="44" t="s">
        <v>30</v>
      </c>
      <c r="C17" s="41"/>
      <c r="D17" s="41"/>
      <c r="E17" s="41">
        <v>300000</v>
      </c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41"/>
      <c r="D23" s="41"/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x14ac:dyDescent="0.25">
      <c r="A28" s="43">
        <v>22020306</v>
      </c>
      <c r="B28" s="44" t="s">
        <v>41</v>
      </c>
      <c r="C28" s="41"/>
      <c r="D28" s="41"/>
      <c r="E28" s="41">
        <v>500000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4">SUM(D37:D44)</f>
        <v>0</v>
      </c>
      <c r="E36" s="12">
        <f t="shared" si="4"/>
        <v>4250000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/>
      <c r="E37" s="41">
        <v>4000000</v>
      </c>
    </row>
    <row r="38" spans="1:5" x14ac:dyDescent="0.25">
      <c r="A38" s="43">
        <v>22020402</v>
      </c>
      <c r="B38" s="44" t="s">
        <v>51</v>
      </c>
      <c r="C38" s="41"/>
      <c r="D38" s="41"/>
      <c r="E38" s="41">
        <v>250000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386654035</v>
      </c>
      <c r="D48" s="12">
        <f t="shared" ref="D48:E48" si="6">SUM(D49:D53)</f>
        <v>271180100</v>
      </c>
      <c r="E48" s="12">
        <f t="shared" si="6"/>
        <v>126000000</v>
      </c>
    </row>
    <row r="49" spans="1:5" x14ac:dyDescent="0.25">
      <c r="A49" s="43">
        <v>22020601</v>
      </c>
      <c r="B49" s="44" t="s">
        <v>62</v>
      </c>
      <c r="C49" s="41">
        <v>380654035</v>
      </c>
      <c r="D49" s="41">
        <v>267481100</v>
      </c>
      <c r="E49" s="41">
        <v>120000000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3699000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2000000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x14ac:dyDescent="0.25">
      <c r="A61" s="43">
        <v>22020711</v>
      </c>
      <c r="B61" s="44" t="s">
        <v>74</v>
      </c>
      <c r="C61" s="41"/>
      <c r="D61" s="41"/>
      <c r="E61" s="41">
        <v>2000000</v>
      </c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10000000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5000000</v>
      </c>
      <c r="D70" s="12">
        <f t="shared" ref="D70:E70" si="10">SUM(D71:D83)</f>
        <v>1400000</v>
      </c>
      <c r="E70" s="12">
        <f t="shared" si="10"/>
        <v>15000000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1400000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/>
      <c r="D72" s="41"/>
      <c r="E72" s="41">
        <v>10000000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xPymzUptwKPTplYa9z9FdSo6nVuw27IuNlv9TW+vPjGBirFxpAHpNuUTZzQN72KynX6D2hBV1dWezhA1M4n2w==" saltValue="mEh5fttl9TrKmrgh267v2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topLeftCell="A3" zoomScale="90" zoomScaleNormal="8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811</v>
      </c>
      <c r="B3" s="70"/>
      <c r="C3" s="70"/>
      <c r="D3" s="70"/>
      <c r="E3" s="70"/>
    </row>
    <row r="4" spans="1:5" x14ac:dyDescent="0.25">
      <c r="A4" s="69" t="s">
        <v>756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26711096</v>
      </c>
      <c r="D7" s="12">
        <f t="shared" ref="D7:E7" si="0">D8+D13+D20</f>
        <v>26711096</v>
      </c>
      <c r="E7" s="12">
        <f t="shared" si="0"/>
        <v>26711096</v>
      </c>
    </row>
    <row r="8" spans="1:5" s="1" customFormat="1" x14ac:dyDescent="0.25">
      <c r="A8" s="3">
        <v>2101</v>
      </c>
      <c r="B8" s="3" t="s">
        <v>5</v>
      </c>
      <c r="C8" s="12">
        <f>C9</f>
        <v>26711096</v>
      </c>
      <c r="D8" s="12">
        <f t="shared" ref="D8:E8" si="1">D9</f>
        <v>26711096</v>
      </c>
      <c r="E8" s="12">
        <f t="shared" si="1"/>
        <v>26711096</v>
      </c>
    </row>
    <row r="9" spans="1:5" s="1" customFormat="1" x14ac:dyDescent="0.25">
      <c r="A9" s="3">
        <v>210101</v>
      </c>
      <c r="B9" s="3" t="s">
        <v>6</v>
      </c>
      <c r="C9" s="12">
        <f>SUM(C10:C12)</f>
        <v>26711096</v>
      </c>
      <c r="D9" s="12">
        <f t="shared" ref="D9:E9" si="2">SUM(D10:D12)</f>
        <v>26711096</v>
      </c>
      <c r="E9" s="12">
        <f t="shared" si="2"/>
        <v>26711096</v>
      </c>
    </row>
    <row r="10" spans="1:5" x14ac:dyDescent="0.25">
      <c r="A10" s="59">
        <v>21010101</v>
      </c>
      <c r="B10" s="48" t="s">
        <v>5</v>
      </c>
      <c r="C10" s="41">
        <v>26711096</v>
      </c>
      <c r="D10" s="41">
        <v>26711096</v>
      </c>
      <c r="E10" s="41">
        <v>26711096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ZelQSmfROHnpLFypL1ueWfp3q7POH3/+ogzQsXzDCmtRU8e3shSw3JSMyXAhLwkkUW19Doilmv+SieFTcpQZA==" saltValue="dXlBWW9iUGa3qp5r77vbY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zoomScale="90" zoomScaleNormal="8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812</v>
      </c>
      <c r="B4" s="70"/>
      <c r="C4" s="70"/>
      <c r="D4" s="70"/>
      <c r="E4" s="70"/>
    </row>
    <row r="5" spans="1:5" x14ac:dyDescent="0.25">
      <c r="A5" s="69" t="s">
        <v>756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7500000</v>
      </c>
      <c r="D7" s="12">
        <f t="shared" ref="D7:E7" si="0">D8+D84+D88+D93</f>
        <v>3773500</v>
      </c>
      <c r="E7" s="12">
        <f t="shared" si="0"/>
        <v>21250000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7500000</v>
      </c>
      <c r="D8" s="12">
        <f t="shared" ref="D8:E8" si="1">D9+D14+D22+D36+D45+D48+D54+D63+D67+D70</f>
        <v>3773500</v>
      </c>
      <c r="E8" s="12">
        <f t="shared" si="1"/>
        <v>21250000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1580000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1580000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3000000</v>
      </c>
    </row>
    <row r="23" spans="1:5" x14ac:dyDescent="0.25">
      <c r="A23" s="43">
        <v>22020301</v>
      </c>
      <c r="B23" s="44" t="s">
        <v>36</v>
      </c>
      <c r="C23" s="41"/>
      <c r="D23" s="41"/>
      <c r="E23" s="41">
        <v>3000000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4">SUM(D37:D44)</f>
        <v>303500</v>
      </c>
      <c r="E36" s="12">
        <f t="shared" si="4"/>
        <v>2250000</v>
      </c>
    </row>
    <row r="37" spans="1:5" x14ac:dyDescent="0.25">
      <c r="A37" s="43">
        <v>22020401</v>
      </c>
      <c r="B37" s="44" t="s">
        <v>50</v>
      </c>
      <c r="C37" s="41"/>
      <c r="D37" s="41"/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303500</v>
      </c>
      <c r="E38" s="41">
        <v>250000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2500000</v>
      </c>
      <c r="D70" s="12">
        <f t="shared" ref="D70:E70" si="10">SUM(D71:D83)</f>
        <v>1890000</v>
      </c>
      <c r="E70" s="12">
        <f t="shared" si="10"/>
        <v>13000000</v>
      </c>
    </row>
    <row r="71" spans="1:5" x14ac:dyDescent="0.25">
      <c r="A71" s="43">
        <v>22021001</v>
      </c>
      <c r="B71" s="44" t="s">
        <v>84</v>
      </c>
      <c r="C71" s="41">
        <v>2500000</v>
      </c>
      <c r="D71" s="41">
        <v>1890000</v>
      </c>
      <c r="E71" s="41">
        <v>3000000</v>
      </c>
    </row>
    <row r="72" spans="1:5" x14ac:dyDescent="0.25">
      <c r="A72" s="43">
        <v>22021002</v>
      </c>
      <c r="B72" s="44" t="s">
        <v>85</v>
      </c>
      <c r="C72" s="41"/>
      <c r="D72" s="41"/>
      <c r="E72" s="41">
        <v>10000000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wTNkNza8OxUvrCnMV3uPuolxQumMNIy7bTi0USf0kPFXE3H6R4ll9eZvIBIfmG5SjOsJxTntcO+gy/AEMlX8Q==" saltValue="3Y/V+yWRNa3ys3pmTOcyi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813</v>
      </c>
      <c r="B3" s="70"/>
      <c r="C3" s="70"/>
      <c r="D3" s="70"/>
      <c r="E3" s="70"/>
    </row>
    <row r="4" spans="1:5" x14ac:dyDescent="0.25">
      <c r="A4" s="69" t="s">
        <v>757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30950264</v>
      </c>
      <c r="D7" s="12">
        <f t="shared" ref="D7:E7" si="0">D8+D13+D20</f>
        <v>30950264</v>
      </c>
      <c r="E7" s="12">
        <f t="shared" si="0"/>
        <v>30950264</v>
      </c>
    </row>
    <row r="8" spans="1:5" s="1" customFormat="1" x14ac:dyDescent="0.25">
      <c r="A8" s="3">
        <v>2101</v>
      </c>
      <c r="B8" s="3" t="s">
        <v>5</v>
      </c>
      <c r="C8" s="12">
        <f>C9</f>
        <v>30950264</v>
      </c>
      <c r="D8" s="12">
        <f t="shared" ref="D8:E8" si="1">D9</f>
        <v>30950264</v>
      </c>
      <c r="E8" s="12">
        <f t="shared" si="1"/>
        <v>30950264</v>
      </c>
    </row>
    <row r="9" spans="1:5" s="1" customFormat="1" x14ac:dyDescent="0.25">
      <c r="A9" s="3">
        <v>210101</v>
      </c>
      <c r="B9" s="3" t="s">
        <v>6</v>
      </c>
      <c r="C9" s="12">
        <f>SUM(C10:C12)</f>
        <v>30950264</v>
      </c>
      <c r="D9" s="12">
        <f t="shared" ref="D9:E9" si="2">SUM(D10:D12)</f>
        <v>30950264</v>
      </c>
      <c r="E9" s="12">
        <f t="shared" si="2"/>
        <v>30950264</v>
      </c>
    </row>
    <row r="10" spans="1:5" x14ac:dyDescent="0.25">
      <c r="A10" s="59">
        <v>21010101</v>
      </c>
      <c r="B10" s="48" t="s">
        <v>5</v>
      </c>
      <c r="C10" s="41">
        <v>30950264</v>
      </c>
      <c r="D10" s="41">
        <v>30950264</v>
      </c>
      <c r="E10" s="41">
        <v>30950264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SSZsxqOSnQulzMG+Yh48/p6t7MGwLpKxNtRMRlY5A5WD/yNbbQkfK1Bp0y0nixnvJDQas8CrRwpXPpxlW11hQ==" saltValue="jd7E4ziWqfFgHfo7wuLjU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8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814</v>
      </c>
      <c r="B4" s="70"/>
      <c r="C4" s="70"/>
      <c r="D4" s="70"/>
      <c r="E4" s="70"/>
    </row>
    <row r="5" spans="1:5" x14ac:dyDescent="0.25">
      <c r="A5" s="69" t="s">
        <v>757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37000000</v>
      </c>
      <c r="D7" s="12">
        <f t="shared" ref="D7:E7" si="0">D8+D84+D88+D93</f>
        <v>17170000</v>
      </c>
      <c r="E7" s="12">
        <f t="shared" si="0"/>
        <v>45000000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37000000</v>
      </c>
      <c r="D8" s="12">
        <f t="shared" ref="D8:E8" si="1">D9+D14+D22+D36+D45+D48+D54+D63+D67+D70</f>
        <v>17170000</v>
      </c>
      <c r="E8" s="12">
        <f t="shared" si="1"/>
        <v>45000000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12000000</v>
      </c>
      <c r="D9" s="12">
        <f t="shared" ref="D9:E9" si="2">SUM(D10:D13)</f>
        <v>3480000</v>
      </c>
      <c r="E9" s="12">
        <f t="shared" si="2"/>
        <v>21000000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12000000</v>
      </c>
      <c r="D11" s="41">
        <v>3480000</v>
      </c>
      <c r="E11" s="41">
        <v>15000000</v>
      </c>
    </row>
    <row r="12" spans="1:5" x14ac:dyDescent="0.25">
      <c r="A12" s="43">
        <v>22020103</v>
      </c>
      <c r="B12" s="44" t="s">
        <v>25</v>
      </c>
      <c r="C12" s="41"/>
      <c r="D12" s="41"/>
      <c r="E12" s="41">
        <v>6000000</v>
      </c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1000000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1000000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24000000</v>
      </c>
      <c r="D70" s="12">
        <f t="shared" ref="D70:E70" si="10">SUM(D71:D83)</f>
        <v>12690000</v>
      </c>
      <c r="E70" s="12">
        <f t="shared" si="10"/>
        <v>23000000</v>
      </c>
    </row>
    <row r="71" spans="1:5" x14ac:dyDescent="0.25">
      <c r="A71" s="43">
        <v>22021001</v>
      </c>
      <c r="B71" s="44" t="s">
        <v>84</v>
      </c>
      <c r="C71" s="41">
        <v>8000000</v>
      </c>
      <c r="D71" s="41">
        <v>4000000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>
        <v>6000000</v>
      </c>
      <c r="D72" s="41">
        <v>1350000</v>
      </c>
      <c r="E72" s="41">
        <v>6000000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7340000</v>
      </c>
      <c r="E76" s="41">
        <v>12000000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ANeSwZodTHObZb8oj6G0mkiA2viwI6M6gWvLDqHxHU8FeEM4HadiiTpHjhqdtYzNckLNzlW4NsB3dHgv2S03g==" saltValue="93pGFwnPhQNFdD9QngsLB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815</v>
      </c>
      <c r="B3" s="70"/>
      <c r="C3" s="70"/>
      <c r="D3" s="70"/>
      <c r="E3" s="70"/>
    </row>
    <row r="4" spans="1:5" x14ac:dyDescent="0.25">
      <c r="A4" s="69" t="s">
        <v>759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82656988</v>
      </c>
      <c r="D7" s="12">
        <f t="shared" ref="D7:E7" si="0">D8+D13+D20</f>
        <v>69545678</v>
      </c>
      <c r="E7" s="12">
        <f t="shared" si="0"/>
        <v>70184125</v>
      </c>
    </row>
    <row r="8" spans="1:5" s="1" customFormat="1" x14ac:dyDescent="0.25">
      <c r="A8" s="3">
        <v>2101</v>
      </c>
      <c r="B8" s="3" t="s">
        <v>5</v>
      </c>
      <c r="C8" s="12">
        <f>C9</f>
        <v>82656988</v>
      </c>
      <c r="D8" s="12">
        <f t="shared" ref="D8:E8" si="1">D9</f>
        <v>69545678</v>
      </c>
      <c r="E8" s="12">
        <f t="shared" si="1"/>
        <v>70184125</v>
      </c>
    </row>
    <row r="9" spans="1:5" s="1" customFormat="1" x14ac:dyDescent="0.25">
      <c r="A9" s="3">
        <v>210101</v>
      </c>
      <c r="B9" s="3" t="s">
        <v>6</v>
      </c>
      <c r="C9" s="12">
        <f>SUM(C10:C12)</f>
        <v>82656988</v>
      </c>
      <c r="D9" s="12">
        <f t="shared" ref="D9:E9" si="2">SUM(D10:D12)</f>
        <v>69545678</v>
      </c>
      <c r="E9" s="12">
        <f t="shared" si="2"/>
        <v>70184125</v>
      </c>
    </row>
    <row r="10" spans="1:5" x14ac:dyDescent="0.25">
      <c r="A10" s="59">
        <v>21010101</v>
      </c>
      <c r="B10" s="48" t="s">
        <v>5</v>
      </c>
      <c r="C10" s="41">
        <v>82656988</v>
      </c>
      <c r="D10" s="41">
        <v>69545678</v>
      </c>
      <c r="E10" s="41">
        <v>70184125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lZ+3DfJNs8i8djVq+1xaP1+eGpvKSZ0M1f5meIYbhHRTarz2c/Tnk0jZw6vIu7HLh131hV4SI06CW+q9kU/Sg==" saltValue="ijZitKC8DMO1ARgJKr6bD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topLeftCell="A7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816</v>
      </c>
      <c r="B4" s="70"/>
      <c r="C4" s="70"/>
      <c r="D4" s="70"/>
      <c r="E4" s="70"/>
    </row>
    <row r="5" spans="1:5" x14ac:dyDescent="0.25">
      <c r="A5" s="69" t="s">
        <v>759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184000000</v>
      </c>
      <c r="D7" s="12">
        <f t="shared" ref="D7:E7" si="0">D8+D84+D88+D93</f>
        <v>61873680</v>
      </c>
      <c r="E7" s="12">
        <f t="shared" si="0"/>
        <v>69000000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184000000</v>
      </c>
      <c r="D8" s="12">
        <f t="shared" ref="D8:E8" si="1">D9+D14+D22+D36+D45+D48+D54+D63+D67+D70</f>
        <v>61873680</v>
      </c>
      <c r="E8" s="12">
        <f t="shared" si="1"/>
        <v>69000000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4930000</v>
      </c>
      <c r="E9" s="12">
        <f t="shared" si="2"/>
        <v>8000000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7000000</v>
      </c>
      <c r="D11" s="41">
        <v>4930000</v>
      </c>
      <c r="E11" s="41">
        <v>8000000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1965000</v>
      </c>
      <c r="E22" s="12">
        <f t="shared" si="3"/>
        <v>4000000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1965000</v>
      </c>
      <c r="E23" s="41">
        <v>4000000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24000000</v>
      </c>
      <c r="D36" s="12">
        <f t="shared" ref="D36:E36" si="4">SUM(D37:D44)</f>
        <v>14509000</v>
      </c>
      <c r="E36" s="12">
        <f t="shared" si="4"/>
        <v>4000000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3509000</v>
      </c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20000000</v>
      </c>
      <c r="D38" s="41">
        <v>11000000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6000000</v>
      </c>
    </row>
    <row r="46" spans="1:5" x14ac:dyDescent="0.25">
      <c r="A46" s="43">
        <v>22020501</v>
      </c>
      <c r="B46" s="44" t="s">
        <v>59</v>
      </c>
      <c r="C46" s="41"/>
      <c r="D46" s="41"/>
      <c r="E46" s="41">
        <v>6000000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2000000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x14ac:dyDescent="0.25">
      <c r="A57" s="43">
        <v>22020703</v>
      </c>
      <c r="B57" s="44" t="s">
        <v>70</v>
      </c>
      <c r="C57" s="41"/>
      <c r="D57" s="41"/>
      <c r="E57" s="41">
        <v>2000000</v>
      </c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151000000</v>
      </c>
      <c r="D70" s="12">
        <f t="shared" ref="D70:E70" si="10">SUM(D71:D83)</f>
        <v>40469680</v>
      </c>
      <c r="E70" s="12">
        <f t="shared" si="10"/>
        <v>45000000</v>
      </c>
    </row>
    <row r="71" spans="1:5" x14ac:dyDescent="0.25">
      <c r="A71" s="43">
        <v>22021001</v>
      </c>
      <c r="B71" s="44" t="s">
        <v>84</v>
      </c>
      <c r="C71" s="41">
        <v>6000000</v>
      </c>
      <c r="D71" s="41">
        <v>5445500</v>
      </c>
      <c r="E71" s="41">
        <v>8000000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25000000</v>
      </c>
      <c r="D76" s="41">
        <v>10104747</v>
      </c>
      <c r="E76" s="41">
        <v>30000000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70000000</v>
      </c>
      <c r="D81" s="41">
        <v>24919433</v>
      </c>
      <c r="E81" s="41">
        <v>5000000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</v>
      </c>
      <c r="B83" s="44" t="s">
        <v>950</v>
      </c>
      <c r="C83" s="41">
        <v>50000000</v>
      </c>
      <c r="D83" s="41"/>
      <c r="E83" s="41">
        <v>2000000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8en4CdP3nO1AIJXahtCQvaCTwc6RNPx9xzaLvZHsFkGTugTUrO9pjyLwXwlCiBEOYuSVrDei/FgEFiz80teVqg==" saltValue="OdneMTybrvJayNFGQ6t7k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7" orientation="landscape" r:id="rId1"/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zoomScale="80" zoomScaleNormal="100" zoomScaleSheetLayoutView="80" workbookViewId="0">
      <selection activeCell="A82" activeCellId="8" sqref="A8:XFD8 A24:XFD24 A35:XFD35 A41:XFD44 A47:XFD47 A56:XFD57 A63:XFD71 A75:XFD79 A82:XFD84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817</v>
      </c>
      <c r="B2" s="69"/>
      <c r="C2" s="69"/>
      <c r="D2" s="69"/>
      <c r="E2" s="69"/>
    </row>
    <row r="3" spans="1:6" x14ac:dyDescent="0.25">
      <c r="A3" s="69" t="s">
        <v>759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598</v>
      </c>
      <c r="B6" s="4">
        <v>3</v>
      </c>
      <c r="C6" s="5" t="s">
        <v>113</v>
      </c>
      <c r="D6" s="11">
        <f>D7+D23+D34+D40+D46+D55+D62+D74+D81+D87</f>
        <v>415000000</v>
      </c>
      <c r="E6" s="11">
        <f>E7+E23+E34+E40+E46+E55+E62+E74+E81+E87</f>
        <v>251895205</v>
      </c>
      <c r="F6" s="11">
        <f>F7+F23+F34+F40+F46+F55+F62+F74+F81+F87</f>
        <v>522223453.67000002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SUM(D8:D22)</f>
        <v>415000000</v>
      </c>
      <c r="E7" s="11">
        <f>SUM(E8:E22)</f>
        <v>251895205</v>
      </c>
      <c r="F7" s="11">
        <f>SUM(F8:F22)</f>
        <v>522223453.67000002</v>
      </c>
    </row>
    <row r="8" spans="1:6" hidden="1" x14ac:dyDescent="0.25">
      <c r="A8" s="42" t="s">
        <v>599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32010405</v>
      </c>
      <c r="C9" s="44" t="s">
        <v>901</v>
      </c>
      <c r="D9" s="45">
        <v>200000000</v>
      </c>
      <c r="E9" s="45">
        <v>137970205</v>
      </c>
      <c r="F9" s="45">
        <v>70000000</v>
      </c>
    </row>
    <row r="10" spans="1:6" x14ac:dyDescent="0.25">
      <c r="A10" s="44"/>
      <c r="B10" s="43">
        <v>32010601</v>
      </c>
      <c r="C10" s="44" t="s">
        <v>902</v>
      </c>
      <c r="D10" s="45">
        <v>30000000</v>
      </c>
      <c r="E10" s="45">
        <v>29925000</v>
      </c>
      <c r="F10" s="45">
        <v>30000000</v>
      </c>
    </row>
    <row r="11" spans="1:6" x14ac:dyDescent="0.25">
      <c r="A11" s="44"/>
      <c r="B11" s="43">
        <v>32010407</v>
      </c>
      <c r="C11" s="44" t="s">
        <v>903</v>
      </c>
      <c r="D11" s="45">
        <v>15000000</v>
      </c>
      <c r="E11" s="45">
        <v>14000000</v>
      </c>
      <c r="F11" s="45">
        <v>5000000</v>
      </c>
    </row>
    <row r="12" spans="1:6" hidden="1" x14ac:dyDescent="0.25">
      <c r="A12" s="44"/>
      <c r="B12" s="43"/>
      <c r="C12" s="44"/>
      <c r="D12" s="45"/>
      <c r="E12" s="45"/>
      <c r="F12" s="45"/>
    </row>
    <row r="13" spans="1:6" x14ac:dyDescent="0.25">
      <c r="A13" s="44"/>
      <c r="B13" s="43">
        <v>32010101</v>
      </c>
      <c r="C13" s="44" t="s">
        <v>904</v>
      </c>
      <c r="D13" s="45">
        <v>150000000</v>
      </c>
      <c r="E13" s="45">
        <v>70000000</v>
      </c>
      <c r="F13" s="45">
        <v>110000000</v>
      </c>
    </row>
    <row r="14" spans="1:6" x14ac:dyDescent="0.25">
      <c r="A14" s="44"/>
      <c r="B14" s="43">
        <v>32010102</v>
      </c>
      <c r="C14" s="44" t="s">
        <v>905</v>
      </c>
      <c r="D14" s="45">
        <v>20000000</v>
      </c>
      <c r="E14" s="45"/>
      <c r="F14" s="45">
        <v>20000000</v>
      </c>
    </row>
    <row r="15" spans="1:6" x14ac:dyDescent="0.25">
      <c r="A15" s="44"/>
      <c r="B15" s="43">
        <v>32010102</v>
      </c>
      <c r="C15" s="44" t="s">
        <v>906</v>
      </c>
      <c r="D15" s="45"/>
      <c r="E15" s="45"/>
      <c r="F15" s="45">
        <v>107223453.67</v>
      </c>
    </row>
    <row r="16" spans="1:6" x14ac:dyDescent="0.25">
      <c r="A16" s="44"/>
      <c r="B16" s="43">
        <v>32010101</v>
      </c>
      <c r="C16" s="44" t="s">
        <v>951</v>
      </c>
      <c r="D16" s="45"/>
      <c r="E16" s="45"/>
      <c r="F16" s="45">
        <v>40000000</v>
      </c>
    </row>
    <row r="17" spans="1:6" hidden="1" x14ac:dyDescent="0.25">
      <c r="A17" s="44"/>
      <c r="B17" s="43"/>
      <c r="C17" s="44"/>
      <c r="D17" s="45"/>
      <c r="E17" s="45"/>
      <c r="F17" s="45"/>
    </row>
    <row r="18" spans="1:6" x14ac:dyDescent="0.25">
      <c r="A18" s="44"/>
      <c r="B18" s="43">
        <v>32010101</v>
      </c>
      <c r="C18" s="44" t="s">
        <v>907</v>
      </c>
      <c r="D18" s="45"/>
      <c r="E18" s="45"/>
      <c r="F18" s="45">
        <v>70000000</v>
      </c>
    </row>
    <row r="19" spans="1:6" x14ac:dyDescent="0.25">
      <c r="A19" s="44"/>
      <c r="B19" s="43">
        <v>32010101</v>
      </c>
      <c r="C19" s="44" t="s">
        <v>908</v>
      </c>
      <c r="D19" s="45"/>
      <c r="E19" s="45"/>
      <c r="F19" s="45">
        <v>30000000</v>
      </c>
    </row>
    <row r="20" spans="1:6" x14ac:dyDescent="0.25">
      <c r="A20" s="44"/>
      <c r="B20" s="43">
        <v>32010101</v>
      </c>
      <c r="C20" s="44" t="s">
        <v>909</v>
      </c>
      <c r="D20" s="45"/>
      <c r="E20" s="45"/>
      <c r="F20" s="45">
        <v>10000000</v>
      </c>
    </row>
    <row r="21" spans="1:6" x14ac:dyDescent="0.25">
      <c r="A21" s="44"/>
      <c r="B21" s="43">
        <v>32020101</v>
      </c>
      <c r="C21" s="44" t="s">
        <v>910</v>
      </c>
      <c r="D21" s="45"/>
      <c r="E21" s="45"/>
      <c r="F21" s="45">
        <v>10000000</v>
      </c>
    </row>
    <row r="22" spans="1:6" x14ac:dyDescent="0.25">
      <c r="A22" s="44"/>
      <c r="B22" s="43">
        <v>32020101</v>
      </c>
      <c r="C22" s="44" t="s">
        <v>911</v>
      </c>
      <c r="D22" s="45"/>
      <c r="E22" s="45"/>
      <c r="F22" s="45">
        <v>20000000</v>
      </c>
    </row>
    <row r="23" spans="1:6" s="1" customFormat="1" x14ac:dyDescent="0.25">
      <c r="A23" s="5"/>
      <c r="B23" s="4">
        <v>32010200</v>
      </c>
      <c r="C23" s="5" t="s">
        <v>116</v>
      </c>
      <c r="D23" s="11">
        <f>SUM(D24:D33)</f>
        <v>0</v>
      </c>
      <c r="E23" s="11">
        <f t="shared" ref="E23:F23" si="0">SUM(E24:E33)</f>
        <v>0</v>
      </c>
      <c r="F23" s="11">
        <f t="shared" si="0"/>
        <v>0</v>
      </c>
    </row>
    <row r="24" spans="1:6" hidden="1" x14ac:dyDescent="0.25">
      <c r="A24" s="42" t="s">
        <v>600</v>
      </c>
      <c r="B24" s="43">
        <v>32010202</v>
      </c>
      <c r="C24" s="44" t="s">
        <v>117</v>
      </c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s="1" customFormat="1" x14ac:dyDescent="0.25">
      <c r="A34" s="5"/>
      <c r="B34" s="4">
        <v>320103</v>
      </c>
      <c r="C34" s="5" t="s">
        <v>118</v>
      </c>
      <c r="D34" s="11">
        <f>SUM(D35:D39)</f>
        <v>0</v>
      </c>
      <c r="E34" s="11">
        <f t="shared" ref="E34:F34" si="1">SUM(E35:E39)</f>
        <v>0</v>
      </c>
      <c r="F34" s="11">
        <f t="shared" si="1"/>
        <v>0</v>
      </c>
    </row>
    <row r="35" spans="1:6" hidden="1" x14ac:dyDescent="0.25">
      <c r="A35" s="42" t="s">
        <v>619</v>
      </c>
      <c r="B35" s="43">
        <v>32010301</v>
      </c>
      <c r="C35" s="44" t="s">
        <v>119</v>
      </c>
      <c r="D35" s="45"/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32010400</v>
      </c>
      <c r="C40" s="5" t="s">
        <v>120</v>
      </c>
      <c r="D40" s="11">
        <f>SUM(D41:D45)</f>
        <v>0</v>
      </c>
      <c r="E40" s="11">
        <f t="shared" ref="E40:F40" si="2">SUM(E41:E45)</f>
        <v>0</v>
      </c>
      <c r="F40" s="11">
        <f t="shared" si="2"/>
        <v>0</v>
      </c>
    </row>
    <row r="41" spans="1:6" hidden="1" x14ac:dyDescent="0.25">
      <c r="A41" s="42" t="s">
        <v>620</v>
      </c>
      <c r="B41" s="43">
        <v>32010405</v>
      </c>
      <c r="C41" s="44" t="s">
        <v>121</v>
      </c>
      <c r="D41" s="45"/>
      <c r="E41" s="45"/>
      <c r="F41" s="45"/>
    </row>
    <row r="42" spans="1:6" hidden="1" x14ac:dyDescent="0.25">
      <c r="A42" s="42" t="s">
        <v>621</v>
      </c>
      <c r="B42" s="43">
        <v>32010406</v>
      </c>
      <c r="C42" s="44" t="s">
        <v>122</v>
      </c>
      <c r="D42" s="45"/>
      <c r="E42" s="45"/>
      <c r="F42" s="45"/>
    </row>
    <row r="43" spans="1:6" hidden="1" x14ac:dyDescent="0.25">
      <c r="A43" s="42" t="s">
        <v>622</v>
      </c>
      <c r="B43" s="43">
        <v>32010407</v>
      </c>
      <c r="C43" s="44" t="s">
        <v>123</v>
      </c>
      <c r="D43" s="45"/>
      <c r="E43" s="45"/>
      <c r="F43" s="45"/>
    </row>
    <row r="44" spans="1:6" hidden="1" x14ac:dyDescent="0.25">
      <c r="A44" s="42" t="s">
        <v>623</v>
      </c>
      <c r="B44" s="43">
        <v>32010408</v>
      </c>
      <c r="C44" s="44" t="s">
        <v>124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s="1" customFormat="1" x14ac:dyDescent="0.25">
      <c r="A46" s="5"/>
      <c r="B46" s="4">
        <v>320105</v>
      </c>
      <c r="C46" s="5" t="s">
        <v>125</v>
      </c>
      <c r="D46" s="11">
        <f>SUM(D47:D54)</f>
        <v>0</v>
      </c>
      <c r="E46" s="11">
        <f t="shared" ref="E46:F46" si="3">SUM(E47:E54)</f>
        <v>0</v>
      </c>
      <c r="F46" s="11">
        <f t="shared" si="3"/>
        <v>0</v>
      </c>
    </row>
    <row r="47" spans="1:6" hidden="1" x14ac:dyDescent="0.25">
      <c r="A47" s="42" t="s">
        <v>624</v>
      </c>
      <c r="B47" s="43">
        <v>32010501</v>
      </c>
      <c r="C47" s="44" t="s">
        <v>126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hidden="1" x14ac:dyDescent="0.25">
      <c r="A54" s="46"/>
      <c r="B54" s="47"/>
      <c r="C54" s="46"/>
      <c r="D54" s="45"/>
      <c r="E54" s="45"/>
      <c r="F54" s="45"/>
    </row>
    <row r="55" spans="1:6" s="1" customFormat="1" x14ac:dyDescent="0.25">
      <c r="A55" s="5"/>
      <c r="B55" s="4">
        <v>320106</v>
      </c>
      <c r="C55" s="5" t="s">
        <v>127</v>
      </c>
      <c r="D55" s="11">
        <f>SUM(D56:D61)</f>
        <v>0</v>
      </c>
      <c r="E55" s="11">
        <f t="shared" ref="E55:F55" si="4">SUM(E56:E61)</f>
        <v>0</v>
      </c>
      <c r="F55" s="11">
        <f t="shared" si="4"/>
        <v>0</v>
      </c>
    </row>
    <row r="56" spans="1:6" hidden="1" x14ac:dyDescent="0.25">
      <c r="A56" s="42" t="s">
        <v>625</v>
      </c>
      <c r="B56" s="43">
        <v>32010601</v>
      </c>
      <c r="C56" s="44" t="s">
        <v>128</v>
      </c>
      <c r="D56" s="45"/>
      <c r="E56" s="45"/>
      <c r="F56" s="45"/>
    </row>
    <row r="57" spans="1:6" hidden="1" x14ac:dyDescent="0.25">
      <c r="A57" s="42" t="s">
        <v>626</v>
      </c>
      <c r="B57" s="43">
        <v>32010602</v>
      </c>
      <c r="C57" s="44" t="s">
        <v>129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s="1" customFormat="1" x14ac:dyDescent="0.25">
      <c r="A62" s="5"/>
      <c r="B62" s="4">
        <v>320109</v>
      </c>
      <c r="C62" s="5" t="s">
        <v>130</v>
      </c>
      <c r="D62" s="11">
        <f>SUM(D63:D73)</f>
        <v>0</v>
      </c>
      <c r="E62" s="11">
        <f t="shared" ref="E62:F62" si="5">SUM(E63:E73)</f>
        <v>0</v>
      </c>
      <c r="F62" s="11">
        <f t="shared" si="5"/>
        <v>0</v>
      </c>
    </row>
    <row r="63" spans="1:6" hidden="1" x14ac:dyDescent="0.25">
      <c r="A63" s="42" t="s">
        <v>627</v>
      </c>
      <c r="B63" s="43">
        <v>32010903</v>
      </c>
      <c r="C63" s="44" t="s">
        <v>131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628</v>
      </c>
      <c r="B65" s="43">
        <v>32010904</v>
      </c>
      <c r="C65" s="44" t="s">
        <v>132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629</v>
      </c>
      <c r="B67" s="43">
        <v>32010935</v>
      </c>
      <c r="C67" s="44" t="s">
        <v>133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630</v>
      </c>
      <c r="B71" s="43">
        <v>32010936</v>
      </c>
      <c r="C71" s="44" t="s">
        <v>134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s="1" customFormat="1" x14ac:dyDescent="0.25">
      <c r="A74" s="5"/>
      <c r="B74" s="4">
        <v>320201</v>
      </c>
      <c r="C74" s="5" t="s">
        <v>146</v>
      </c>
      <c r="D74" s="11">
        <f>SUM(D75:D80)</f>
        <v>0</v>
      </c>
      <c r="E74" s="11">
        <f t="shared" ref="E74:F74" si="6">SUM(E75:E80)</f>
        <v>0</v>
      </c>
      <c r="F74" s="11">
        <f t="shared" si="6"/>
        <v>0</v>
      </c>
    </row>
    <row r="75" spans="1:6" hidden="1" x14ac:dyDescent="0.25">
      <c r="A75" s="42" t="s">
        <v>631</v>
      </c>
      <c r="B75" s="43">
        <v>32020101</v>
      </c>
      <c r="C75" s="44" t="s">
        <v>135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2" t="s">
        <v>632</v>
      </c>
      <c r="B77" s="43">
        <v>32020102</v>
      </c>
      <c r="C77" s="44" t="s">
        <v>136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2" t="s">
        <v>633</v>
      </c>
      <c r="B79" s="43">
        <v>32020104</v>
      </c>
      <c r="C79" s="44" t="s">
        <v>137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320301</v>
      </c>
      <c r="C81" s="5" t="s">
        <v>138</v>
      </c>
      <c r="D81" s="11">
        <f>SUM(D82:D86)</f>
        <v>0</v>
      </c>
      <c r="E81" s="11">
        <f t="shared" ref="E81:F81" si="7">SUM(E82:E86)</f>
        <v>0</v>
      </c>
      <c r="F81" s="11">
        <f t="shared" si="7"/>
        <v>0</v>
      </c>
    </row>
    <row r="82" spans="1:6" hidden="1" x14ac:dyDescent="0.25">
      <c r="A82" s="42" t="s">
        <v>634</v>
      </c>
      <c r="B82" s="43">
        <v>32030101</v>
      </c>
      <c r="C82" s="44" t="s">
        <v>139</v>
      </c>
      <c r="D82" s="45"/>
      <c r="E82" s="45"/>
      <c r="F82" s="45"/>
    </row>
    <row r="83" spans="1:6" hidden="1" x14ac:dyDescent="0.25">
      <c r="A83" s="42" t="s">
        <v>635</v>
      </c>
      <c r="B83" s="43">
        <v>32030109</v>
      </c>
      <c r="C83" s="44" t="s">
        <v>140</v>
      </c>
      <c r="D83" s="45"/>
      <c r="E83" s="45"/>
      <c r="F83" s="45"/>
    </row>
    <row r="84" spans="1:6" hidden="1" x14ac:dyDescent="0.25">
      <c r="A84" s="42" t="s">
        <v>636</v>
      </c>
      <c r="B84" s="43">
        <v>32030110</v>
      </c>
      <c r="C84" s="44" t="s">
        <v>141</v>
      </c>
      <c r="D84" s="45"/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hidden="1" x14ac:dyDescent="0.25">
      <c r="A86" s="46"/>
      <c r="B86" s="47"/>
      <c r="C86" s="46"/>
      <c r="D86" s="45"/>
      <c r="E86" s="45"/>
      <c r="F86" s="45"/>
    </row>
    <row r="87" spans="1:6" s="1" customFormat="1" x14ac:dyDescent="0.25">
      <c r="A87" s="5"/>
      <c r="B87" s="4">
        <v>32011000</v>
      </c>
      <c r="C87" s="5" t="s">
        <v>142</v>
      </c>
      <c r="D87" s="11">
        <f>SUM(D88:D89)</f>
        <v>0</v>
      </c>
      <c r="E87" s="11">
        <f t="shared" ref="E87:F87" si="8">SUM(E88:E89)</f>
        <v>0</v>
      </c>
      <c r="F87" s="11">
        <f t="shared" si="8"/>
        <v>0</v>
      </c>
    </row>
    <row r="88" spans="1:6" hidden="1" x14ac:dyDescent="0.25">
      <c r="A88" s="42" t="s">
        <v>637</v>
      </c>
      <c r="B88" s="46"/>
      <c r="C88" s="46"/>
      <c r="D88" s="45"/>
      <c r="E88" s="45"/>
      <c r="F88" s="45"/>
    </row>
    <row r="89" spans="1:6" hidden="1" x14ac:dyDescent="0.25">
      <c r="A89" s="46"/>
      <c r="B89" s="46"/>
      <c r="C89" s="46"/>
      <c r="D89" s="45"/>
      <c r="E89" s="45"/>
      <c r="F89" s="45"/>
    </row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t6WHvuoNtGL/mdB2/OZOANa+MwwuAyY5wEVyLJ2RqiegiAoYAglmKIOfkD85G+UsLjjJlJxVEuU95G6zPI5OA==" saltValue="kzXOEByMU4wwRZJApEP+R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="90" zoomScaleNormal="11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818</v>
      </c>
      <c r="B3" s="70"/>
      <c r="C3" s="70"/>
      <c r="D3" s="70"/>
      <c r="E3" s="70"/>
    </row>
    <row r="4" spans="1:5" x14ac:dyDescent="0.25">
      <c r="A4" s="69" t="s">
        <v>760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94395231</v>
      </c>
      <c r="D7" s="12">
        <f t="shared" ref="D7:E7" si="0">D8+D13+D20</f>
        <v>78223675</v>
      </c>
      <c r="E7" s="12">
        <f t="shared" si="0"/>
        <v>80531653</v>
      </c>
    </row>
    <row r="8" spans="1:5" s="1" customFormat="1" x14ac:dyDescent="0.25">
      <c r="A8" s="3">
        <v>2101</v>
      </c>
      <c r="B8" s="3" t="s">
        <v>5</v>
      </c>
      <c r="C8" s="12">
        <f>C9</f>
        <v>94395231</v>
      </c>
      <c r="D8" s="12">
        <f t="shared" ref="D8:E8" si="1">D9</f>
        <v>78223675</v>
      </c>
      <c r="E8" s="12">
        <f t="shared" si="1"/>
        <v>80531653</v>
      </c>
    </row>
    <row r="9" spans="1:5" s="1" customFormat="1" x14ac:dyDescent="0.25">
      <c r="A9" s="3">
        <v>210101</v>
      </c>
      <c r="B9" s="3" t="s">
        <v>6</v>
      </c>
      <c r="C9" s="12">
        <f>SUM(C10:C12)</f>
        <v>94395231</v>
      </c>
      <c r="D9" s="12">
        <f t="shared" ref="D9:E9" si="2">SUM(D10:D12)</f>
        <v>78223675</v>
      </c>
      <c r="E9" s="12">
        <f t="shared" si="2"/>
        <v>80531653</v>
      </c>
    </row>
    <row r="10" spans="1:5" x14ac:dyDescent="0.25">
      <c r="A10" s="59">
        <v>21010101</v>
      </c>
      <c r="B10" s="48" t="s">
        <v>5</v>
      </c>
      <c r="C10" s="41">
        <v>94395231</v>
      </c>
      <c r="D10" s="41">
        <v>78223675</v>
      </c>
      <c r="E10" s="41">
        <v>80531653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vv7+yYmmVAvlNmI9S6ED5I/SFws475AxueUC+bOtEqQQuLZoc7dbCNak0FL56VE/9C0YXkJinRbFFU8i6s6NA==" saltValue="O7Pxd3t2HbDwLkCt57ZuG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zoomScale="90" zoomScaleNormal="11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819</v>
      </c>
      <c r="B4" s="70"/>
      <c r="C4" s="70"/>
      <c r="D4" s="70"/>
      <c r="E4" s="70"/>
    </row>
    <row r="5" spans="1:5" x14ac:dyDescent="0.25">
      <c r="A5" s="69" t="s">
        <v>760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20000000</v>
      </c>
      <c r="D7" s="12">
        <f t="shared" ref="D7:E7" si="0">D8+D84+D88+D93</f>
        <v>9875000</v>
      </c>
      <c r="E7" s="12">
        <f t="shared" si="0"/>
        <v>40000000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20000000</v>
      </c>
      <c r="D8" s="12">
        <f t="shared" ref="D8:E8" si="1">D9+D14+D22+D36+D45+D48+D54+D63+D67+D70</f>
        <v>9875000</v>
      </c>
      <c r="E8" s="12">
        <f t="shared" si="1"/>
        <v>40000000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 t="shared" ref="D9:E9" si="2">SUM(D10:D13)</f>
        <v>825000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6000000</v>
      </c>
      <c r="D11" s="41">
        <v>825000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/>
      <c r="D23" s="41"/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8000000</v>
      </c>
      <c r="D36" s="12">
        <f t="shared" ref="D36:E36" si="4">SUM(D37:D44)</f>
        <v>7000000</v>
      </c>
      <c r="E36" s="12">
        <f t="shared" si="4"/>
        <v>500000</v>
      </c>
    </row>
    <row r="37" spans="1:5" x14ac:dyDescent="0.25">
      <c r="A37" s="43">
        <v>22020401</v>
      </c>
      <c r="B37" s="44" t="s">
        <v>50</v>
      </c>
      <c r="C37" s="41">
        <v>8000000</v>
      </c>
      <c r="D37" s="41">
        <v>7000000</v>
      </c>
      <c r="E37" s="41">
        <v>500000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6000000</v>
      </c>
      <c r="D45" s="12">
        <f t="shared" ref="D45:E45" si="5">SUM(D46:D47)</f>
        <v>2050000</v>
      </c>
      <c r="E45" s="12">
        <f t="shared" si="5"/>
        <v>2500000</v>
      </c>
    </row>
    <row r="46" spans="1:5" x14ac:dyDescent="0.25">
      <c r="A46" s="43">
        <v>22020501</v>
      </c>
      <c r="B46" s="44" t="s">
        <v>59</v>
      </c>
      <c r="C46" s="41">
        <v>6000000</v>
      </c>
      <c r="D46" s="41">
        <v>2050000</v>
      </c>
      <c r="E46" s="41">
        <v>2500000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5000000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x14ac:dyDescent="0.25">
      <c r="A58" s="43">
        <v>22020707</v>
      </c>
      <c r="B58" s="44" t="s">
        <v>952</v>
      </c>
      <c r="C58" s="41"/>
      <c r="D58" s="41"/>
      <c r="E58" s="41">
        <v>5000000</v>
      </c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0</v>
      </c>
      <c r="D70" s="12">
        <f t="shared" ref="D70:E70" si="10">SUM(D71:D83)</f>
        <v>0</v>
      </c>
      <c r="E70" s="12">
        <f t="shared" si="10"/>
        <v>30000000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/>
      <c r="D76" s="41"/>
      <c r="E76" s="41">
        <v>30000000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g04sjOxn5bb0OCcKZH1FsaX/GFPttob3rNOnWpdRbAKH+WWmX2UvY9rye2Nc1nQb06zue9JqSlzt61xp94bSg==" saltValue="xDDaEhXXL47uSpaM01x+f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80" zoomScaleNormal="85" zoomScaleSheetLayoutView="80" workbookViewId="0">
      <selection activeCell="A86" activeCellId="8" sqref="A28:XFD28 A8:XFD8 A39:XFD39 A45:XFD48 A51:XFD51 A60:XFD61 A67:XFD75 A79:XFD83 A86:XFD8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820</v>
      </c>
      <c r="B2" s="69"/>
      <c r="C2" s="69"/>
      <c r="D2" s="69"/>
      <c r="E2" s="69"/>
    </row>
    <row r="3" spans="1:6" x14ac:dyDescent="0.25">
      <c r="A3" s="69" t="s">
        <v>760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601</v>
      </c>
      <c r="B6" s="4">
        <v>3</v>
      </c>
      <c r="C6" s="5" t="s">
        <v>113</v>
      </c>
      <c r="D6" s="11">
        <f>D7+D27+D38+D44+D50+D59+D66+D78+D85+D91</f>
        <v>1470050000</v>
      </c>
      <c r="E6" s="11">
        <f t="shared" ref="E6:F6" si="0">E7+E27+E38+E44+E50+E59+E66+E78+E85+E91</f>
        <v>559520051</v>
      </c>
      <c r="F6" s="11">
        <f t="shared" si="0"/>
        <v>760000000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SUM(D8:D26)</f>
        <v>1470050000</v>
      </c>
      <c r="E7" s="11">
        <f t="shared" ref="E7:F7" si="1">SUM(E8:E26)</f>
        <v>559520051</v>
      </c>
      <c r="F7" s="11">
        <f t="shared" si="1"/>
        <v>760000000</v>
      </c>
    </row>
    <row r="8" spans="1:6" hidden="1" x14ac:dyDescent="0.25">
      <c r="A8" s="42" t="s">
        <v>602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31050106</v>
      </c>
      <c r="C9" s="44" t="s">
        <v>872</v>
      </c>
      <c r="D9" s="45">
        <v>5000000</v>
      </c>
      <c r="E9" s="45">
        <v>1270000</v>
      </c>
      <c r="F9" s="45">
        <v>5000000</v>
      </c>
    </row>
    <row r="10" spans="1:6" x14ac:dyDescent="0.25">
      <c r="A10" s="44"/>
      <c r="B10" s="43">
        <v>31050106</v>
      </c>
      <c r="C10" s="44" t="s">
        <v>874</v>
      </c>
      <c r="D10" s="45">
        <v>2000000</v>
      </c>
      <c r="E10" s="45"/>
      <c r="F10" s="45"/>
    </row>
    <row r="11" spans="1:6" x14ac:dyDescent="0.25">
      <c r="A11" s="44"/>
      <c r="B11" s="43">
        <v>31050106</v>
      </c>
      <c r="C11" s="44" t="s">
        <v>875</v>
      </c>
      <c r="D11" s="45">
        <v>2000000</v>
      </c>
      <c r="E11" s="45"/>
      <c r="F11" s="45">
        <v>6000000</v>
      </c>
    </row>
    <row r="12" spans="1:6" x14ac:dyDescent="0.25">
      <c r="A12" s="44"/>
      <c r="B12" s="43">
        <v>31050106</v>
      </c>
      <c r="C12" s="44" t="s">
        <v>876</v>
      </c>
      <c r="D12" s="45">
        <v>300000000</v>
      </c>
      <c r="E12" s="45">
        <v>80969126</v>
      </c>
      <c r="F12" s="45">
        <v>200000000</v>
      </c>
    </row>
    <row r="13" spans="1:6" x14ac:dyDescent="0.25">
      <c r="A13" s="44"/>
      <c r="B13" s="43">
        <v>31050106</v>
      </c>
      <c r="C13" s="44" t="s">
        <v>877</v>
      </c>
      <c r="D13" s="45">
        <v>100000000</v>
      </c>
      <c r="E13" s="45"/>
      <c r="F13" s="45">
        <v>25000000</v>
      </c>
    </row>
    <row r="14" spans="1:6" x14ac:dyDescent="0.25">
      <c r="A14" s="44"/>
      <c r="B14" s="43">
        <v>31050108</v>
      </c>
      <c r="C14" s="44" t="s">
        <v>878</v>
      </c>
      <c r="D14" s="45">
        <v>3000000</v>
      </c>
      <c r="E14" s="45"/>
      <c r="F14" s="45">
        <v>4000000</v>
      </c>
    </row>
    <row r="15" spans="1:6" x14ac:dyDescent="0.25">
      <c r="A15" s="44"/>
      <c r="B15" s="43">
        <v>31050106</v>
      </c>
      <c r="C15" s="44" t="s">
        <v>879</v>
      </c>
      <c r="D15" s="45">
        <v>110000000</v>
      </c>
      <c r="E15" s="45">
        <v>16319100</v>
      </c>
      <c r="F15" s="45">
        <v>20000000</v>
      </c>
    </row>
    <row r="16" spans="1:6" x14ac:dyDescent="0.25">
      <c r="A16" s="44"/>
      <c r="B16" s="43">
        <v>31050106</v>
      </c>
      <c r="C16" s="44" t="s">
        <v>880</v>
      </c>
      <c r="D16" s="45">
        <v>200000000</v>
      </c>
      <c r="E16" s="45">
        <v>105465300</v>
      </c>
      <c r="F16" s="45"/>
    </row>
    <row r="17" spans="1:6" x14ac:dyDescent="0.25">
      <c r="A17" s="44"/>
      <c r="B17" s="43">
        <v>31050106</v>
      </c>
      <c r="C17" s="44" t="s">
        <v>881</v>
      </c>
      <c r="D17" s="45">
        <v>300000000</v>
      </c>
      <c r="E17" s="45">
        <v>280781663</v>
      </c>
      <c r="F17" s="45">
        <v>300000000</v>
      </c>
    </row>
    <row r="18" spans="1:6" x14ac:dyDescent="0.25">
      <c r="A18" s="44"/>
      <c r="B18" s="43">
        <v>32010301</v>
      </c>
      <c r="C18" s="44" t="s">
        <v>882</v>
      </c>
      <c r="D18" s="45">
        <v>250000000</v>
      </c>
      <c r="E18" s="45">
        <v>74714862</v>
      </c>
      <c r="F18" s="45"/>
    </row>
    <row r="19" spans="1:6" ht="30" x14ac:dyDescent="0.25">
      <c r="A19" s="44"/>
      <c r="B19" s="43">
        <v>32100210</v>
      </c>
      <c r="C19" s="44" t="s">
        <v>883</v>
      </c>
      <c r="D19" s="45">
        <v>50000000</v>
      </c>
      <c r="E19" s="45"/>
      <c r="F19" s="45">
        <v>30000000</v>
      </c>
    </row>
    <row r="20" spans="1:6" x14ac:dyDescent="0.25">
      <c r="A20" s="44"/>
      <c r="B20" s="43">
        <v>31050107</v>
      </c>
      <c r="C20" s="44" t="s">
        <v>884</v>
      </c>
      <c r="D20" s="45">
        <v>80000000</v>
      </c>
      <c r="E20" s="45"/>
      <c r="F20" s="45">
        <v>20000000</v>
      </c>
    </row>
    <row r="21" spans="1:6" x14ac:dyDescent="0.25">
      <c r="A21" s="44"/>
      <c r="B21" s="43">
        <v>32010209</v>
      </c>
      <c r="C21" s="44" t="s">
        <v>885</v>
      </c>
      <c r="D21" s="45">
        <v>3050000</v>
      </c>
      <c r="E21" s="45"/>
      <c r="F21" s="45">
        <v>25000000</v>
      </c>
    </row>
    <row r="22" spans="1:6" x14ac:dyDescent="0.25">
      <c r="A22" s="44"/>
      <c r="B22" s="43">
        <v>31050102</v>
      </c>
      <c r="C22" s="44" t="s">
        <v>886</v>
      </c>
      <c r="D22" s="45">
        <v>10000000</v>
      </c>
      <c r="E22" s="45"/>
      <c r="F22" s="45"/>
    </row>
    <row r="23" spans="1:6" x14ac:dyDescent="0.25">
      <c r="A23" s="44"/>
      <c r="B23" s="43">
        <v>32010210</v>
      </c>
      <c r="C23" s="44" t="s">
        <v>887</v>
      </c>
      <c r="D23" s="45">
        <v>40000000</v>
      </c>
      <c r="E23" s="45"/>
      <c r="F23" s="45">
        <v>20000000</v>
      </c>
    </row>
    <row r="24" spans="1:6" ht="30" x14ac:dyDescent="0.25">
      <c r="A24" s="44"/>
      <c r="B24" s="43">
        <v>32010101</v>
      </c>
      <c r="C24" s="44" t="s">
        <v>888</v>
      </c>
      <c r="D24" s="45"/>
      <c r="E24" s="45"/>
      <c r="F24" s="45">
        <v>100000000</v>
      </c>
    </row>
    <row r="25" spans="1:6" ht="30" x14ac:dyDescent="0.25">
      <c r="A25" s="44"/>
      <c r="B25" s="43">
        <v>31050106</v>
      </c>
      <c r="C25" s="44" t="s">
        <v>889</v>
      </c>
      <c r="D25" s="45">
        <v>10000000</v>
      </c>
      <c r="E25" s="45"/>
      <c r="F25" s="45">
        <v>5000000</v>
      </c>
    </row>
    <row r="26" spans="1:6" ht="30" x14ac:dyDescent="0.25">
      <c r="A26" s="44"/>
      <c r="B26" s="43">
        <v>31050106</v>
      </c>
      <c r="C26" s="44" t="s">
        <v>890</v>
      </c>
      <c r="D26" s="45">
        <v>5000000</v>
      </c>
      <c r="E26" s="45"/>
      <c r="F26" s="45"/>
    </row>
    <row r="27" spans="1:6" s="1" customFormat="1" x14ac:dyDescent="0.25">
      <c r="A27" s="5"/>
      <c r="B27" s="4">
        <v>32010200</v>
      </c>
      <c r="C27" s="5" t="s">
        <v>116</v>
      </c>
      <c r="D27" s="11">
        <f>SUM(D28:D37)</f>
        <v>0</v>
      </c>
      <c r="E27" s="11">
        <f t="shared" ref="E27:F27" si="2">SUM(E28:E37)</f>
        <v>0</v>
      </c>
      <c r="F27" s="11">
        <f t="shared" si="2"/>
        <v>0</v>
      </c>
    </row>
    <row r="28" spans="1:6" hidden="1" x14ac:dyDescent="0.25">
      <c r="A28" s="42" t="s">
        <v>603</v>
      </c>
      <c r="B28" s="43">
        <v>32010202</v>
      </c>
      <c r="C28" s="44" t="s">
        <v>117</v>
      </c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x14ac:dyDescent="0.25">
      <c r="A37" s="46"/>
      <c r="B37" s="47"/>
      <c r="C37" s="46" t="s">
        <v>873</v>
      </c>
      <c r="D37" s="45"/>
      <c r="E37" s="45"/>
      <c r="F37" s="45"/>
    </row>
    <row r="38" spans="1:6" s="1" customFormat="1" x14ac:dyDescent="0.25">
      <c r="A38" s="5"/>
      <c r="B38" s="4">
        <v>320103</v>
      </c>
      <c r="C38" s="5" t="s">
        <v>118</v>
      </c>
      <c r="D38" s="11">
        <f>SUM(D39:D43)</f>
        <v>0</v>
      </c>
      <c r="E38" s="11">
        <f t="shared" ref="E38:F38" si="3">SUM(E39:E43)</f>
        <v>0</v>
      </c>
      <c r="F38" s="11">
        <f t="shared" si="3"/>
        <v>0</v>
      </c>
    </row>
    <row r="39" spans="1:6" hidden="1" x14ac:dyDescent="0.25">
      <c r="A39" s="42" t="s">
        <v>638</v>
      </c>
      <c r="B39" s="43">
        <v>32010301</v>
      </c>
      <c r="C39" s="44" t="s">
        <v>119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32010400</v>
      </c>
      <c r="C44" s="5" t="s">
        <v>120</v>
      </c>
      <c r="D44" s="11">
        <f>SUM(D45:D49)</f>
        <v>0</v>
      </c>
      <c r="E44" s="11">
        <f t="shared" ref="E44:F44" si="4">SUM(E45:E49)</f>
        <v>0</v>
      </c>
      <c r="F44" s="11">
        <f t="shared" si="4"/>
        <v>0</v>
      </c>
    </row>
    <row r="45" spans="1:6" hidden="1" x14ac:dyDescent="0.25">
      <c r="A45" s="42" t="s">
        <v>639</v>
      </c>
      <c r="B45" s="43">
        <v>32010405</v>
      </c>
      <c r="C45" s="44" t="s">
        <v>121</v>
      </c>
      <c r="D45" s="45"/>
      <c r="E45" s="45"/>
      <c r="F45" s="45"/>
    </row>
    <row r="46" spans="1:6" hidden="1" x14ac:dyDescent="0.25">
      <c r="A46" s="42" t="s">
        <v>640</v>
      </c>
      <c r="B46" s="43">
        <v>32010406</v>
      </c>
      <c r="C46" s="44" t="s">
        <v>122</v>
      </c>
      <c r="D46" s="45"/>
      <c r="E46" s="45"/>
      <c r="F46" s="45"/>
    </row>
    <row r="47" spans="1:6" hidden="1" x14ac:dyDescent="0.25">
      <c r="A47" s="42" t="s">
        <v>641</v>
      </c>
      <c r="B47" s="43">
        <v>32010407</v>
      </c>
      <c r="C47" s="44" t="s">
        <v>123</v>
      </c>
      <c r="D47" s="45"/>
      <c r="E47" s="45"/>
      <c r="F47" s="45"/>
    </row>
    <row r="48" spans="1:6" hidden="1" x14ac:dyDescent="0.25">
      <c r="A48" s="42" t="s">
        <v>642</v>
      </c>
      <c r="B48" s="43">
        <v>32010408</v>
      </c>
      <c r="C48" s="44" t="s">
        <v>124</v>
      </c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s="1" customFormat="1" x14ac:dyDescent="0.25">
      <c r="A50" s="5"/>
      <c r="B50" s="4">
        <v>320105</v>
      </c>
      <c r="C50" s="5" t="s">
        <v>125</v>
      </c>
      <c r="D50" s="11">
        <f>SUM(D51:D58)</f>
        <v>0</v>
      </c>
      <c r="E50" s="11">
        <f t="shared" ref="E50:F50" si="5">SUM(E51:E58)</f>
        <v>0</v>
      </c>
      <c r="F50" s="11">
        <f t="shared" si="5"/>
        <v>0</v>
      </c>
    </row>
    <row r="51" spans="1:6" hidden="1" x14ac:dyDescent="0.25">
      <c r="A51" s="42" t="s">
        <v>643</v>
      </c>
      <c r="B51" s="43">
        <v>32010501</v>
      </c>
      <c r="C51" s="44" t="s">
        <v>126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6"/>
      <c r="B56" s="47"/>
      <c r="C56" s="46"/>
      <c r="D56" s="45"/>
      <c r="E56" s="45"/>
      <c r="F56" s="45"/>
    </row>
    <row r="57" spans="1:6" hidden="1" x14ac:dyDescent="0.25">
      <c r="A57" s="46"/>
      <c r="B57" s="47"/>
      <c r="C57" s="46"/>
      <c r="D57" s="45"/>
      <c r="E57" s="45"/>
      <c r="F57" s="45"/>
    </row>
    <row r="58" spans="1:6" hidden="1" x14ac:dyDescent="0.25">
      <c r="A58" s="46"/>
      <c r="B58" s="47"/>
      <c r="C58" s="46"/>
      <c r="D58" s="45"/>
      <c r="E58" s="45"/>
      <c r="F58" s="45"/>
    </row>
    <row r="59" spans="1:6" s="1" customFormat="1" x14ac:dyDescent="0.25">
      <c r="A59" s="5"/>
      <c r="B59" s="4">
        <v>320106</v>
      </c>
      <c r="C59" s="5" t="s">
        <v>127</v>
      </c>
      <c r="D59" s="11">
        <f>SUM(D60:D65)</f>
        <v>0</v>
      </c>
      <c r="E59" s="11">
        <f t="shared" ref="E59:F59" si="6">SUM(E60:E65)</f>
        <v>0</v>
      </c>
      <c r="F59" s="11">
        <f t="shared" si="6"/>
        <v>0</v>
      </c>
    </row>
    <row r="60" spans="1:6" hidden="1" x14ac:dyDescent="0.25">
      <c r="A60" s="42" t="s">
        <v>644</v>
      </c>
      <c r="B60" s="43">
        <v>32010601</v>
      </c>
      <c r="C60" s="44" t="s">
        <v>128</v>
      </c>
      <c r="D60" s="45"/>
      <c r="E60" s="45"/>
      <c r="F60" s="45"/>
    </row>
    <row r="61" spans="1:6" hidden="1" x14ac:dyDescent="0.25">
      <c r="A61" s="42" t="s">
        <v>645</v>
      </c>
      <c r="B61" s="43">
        <v>32010602</v>
      </c>
      <c r="C61" s="44" t="s">
        <v>129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s="1" customFormat="1" x14ac:dyDescent="0.25">
      <c r="A66" s="5"/>
      <c r="B66" s="4">
        <v>320109</v>
      </c>
      <c r="C66" s="5" t="s">
        <v>130</v>
      </c>
      <c r="D66" s="11">
        <f>SUM(D67:D77)</f>
        <v>0</v>
      </c>
      <c r="E66" s="11">
        <f t="shared" ref="E66:F66" si="7">SUM(E67:E77)</f>
        <v>0</v>
      </c>
      <c r="F66" s="11">
        <f t="shared" si="7"/>
        <v>0</v>
      </c>
    </row>
    <row r="67" spans="1:6" hidden="1" x14ac:dyDescent="0.25">
      <c r="A67" s="42" t="s">
        <v>646</v>
      </c>
      <c r="B67" s="43">
        <v>32010903</v>
      </c>
      <c r="C67" s="44" t="s">
        <v>131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2" t="s">
        <v>647</v>
      </c>
      <c r="B69" s="43">
        <v>32010904</v>
      </c>
      <c r="C69" s="44" t="s">
        <v>132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648</v>
      </c>
      <c r="B71" s="43">
        <v>32010935</v>
      </c>
      <c r="C71" s="44" t="s">
        <v>133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649</v>
      </c>
      <c r="B75" s="43">
        <v>32010936</v>
      </c>
      <c r="C75" s="44" t="s">
        <v>134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s="1" customFormat="1" x14ac:dyDescent="0.25">
      <c r="A78" s="5"/>
      <c r="B78" s="4">
        <v>320201</v>
      </c>
      <c r="C78" s="5" t="s">
        <v>146</v>
      </c>
      <c r="D78" s="11">
        <f>SUM(D79:D84)</f>
        <v>0</v>
      </c>
      <c r="E78" s="11">
        <f t="shared" ref="E78:F78" si="8">SUM(E79:E84)</f>
        <v>0</v>
      </c>
      <c r="F78" s="11">
        <f t="shared" si="8"/>
        <v>0</v>
      </c>
    </row>
    <row r="79" spans="1:6" hidden="1" x14ac:dyDescent="0.25">
      <c r="A79" s="42" t="s">
        <v>650</v>
      </c>
      <c r="B79" s="43">
        <v>32020101</v>
      </c>
      <c r="C79" s="44" t="s">
        <v>135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2" t="s">
        <v>651</v>
      </c>
      <c r="B81" s="43">
        <v>32020102</v>
      </c>
      <c r="C81" s="44" t="s">
        <v>136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2" t="s">
        <v>652</v>
      </c>
      <c r="B83" s="43">
        <v>32020104</v>
      </c>
      <c r="C83" s="44" t="s">
        <v>137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s="1" customFormat="1" x14ac:dyDescent="0.25">
      <c r="A85" s="5"/>
      <c r="B85" s="4">
        <v>320301</v>
      </c>
      <c r="C85" s="5" t="s">
        <v>138</v>
      </c>
      <c r="D85" s="11">
        <f>SUM(D86:D90)</f>
        <v>0</v>
      </c>
      <c r="E85" s="11">
        <f t="shared" ref="E85:F85" si="9">SUM(E86:E90)</f>
        <v>0</v>
      </c>
      <c r="F85" s="11">
        <f t="shared" si="9"/>
        <v>0</v>
      </c>
    </row>
    <row r="86" spans="1:6" hidden="1" x14ac:dyDescent="0.25">
      <c r="A86" s="42" t="s">
        <v>653</v>
      </c>
      <c r="B86" s="43">
        <v>32030101</v>
      </c>
      <c r="C86" s="44" t="s">
        <v>139</v>
      </c>
      <c r="D86" s="45"/>
      <c r="E86" s="45"/>
      <c r="F86" s="45"/>
    </row>
    <row r="87" spans="1:6" hidden="1" x14ac:dyDescent="0.25">
      <c r="A87" s="42" t="s">
        <v>654</v>
      </c>
      <c r="B87" s="43">
        <v>32030109</v>
      </c>
      <c r="C87" s="44" t="s">
        <v>140</v>
      </c>
      <c r="D87" s="45"/>
      <c r="E87" s="45"/>
      <c r="F87" s="45"/>
    </row>
    <row r="88" spans="1:6" hidden="1" x14ac:dyDescent="0.25">
      <c r="A88" s="42" t="s">
        <v>655</v>
      </c>
      <c r="B88" s="43">
        <v>32030110</v>
      </c>
      <c r="C88" s="44" t="s">
        <v>141</v>
      </c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hidden="1" x14ac:dyDescent="0.25">
      <c r="A90" s="46"/>
      <c r="B90" s="47"/>
      <c r="C90" s="46"/>
      <c r="D90" s="45"/>
      <c r="E90" s="45"/>
      <c r="F90" s="45"/>
    </row>
    <row r="91" spans="1:6" s="1" customFormat="1" x14ac:dyDescent="0.25">
      <c r="A91" s="5"/>
      <c r="B91" s="4">
        <v>32011000</v>
      </c>
      <c r="C91" s="5" t="s">
        <v>142</v>
      </c>
      <c r="D91" s="11">
        <f>SUM(D92:D93)</f>
        <v>0</v>
      </c>
      <c r="E91" s="11">
        <f>SUM(E92:E93)</f>
        <v>0</v>
      </c>
      <c r="F91" s="11">
        <f>SUM(F92:F93)</f>
        <v>0</v>
      </c>
    </row>
    <row r="92" spans="1:6" hidden="1" x14ac:dyDescent="0.25">
      <c r="A92" s="42" t="s">
        <v>656</v>
      </c>
      <c r="B92" s="46"/>
      <c r="C92" s="46"/>
      <c r="D92" s="45"/>
      <c r="E92" s="45"/>
      <c r="F92" s="45"/>
    </row>
    <row r="93" spans="1:6" hidden="1" x14ac:dyDescent="0.25">
      <c r="A93" s="46"/>
      <c r="B93" s="46"/>
      <c r="C93" s="46"/>
      <c r="D93" s="45"/>
      <c r="E93" s="45"/>
      <c r="F93" s="45"/>
    </row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54E5005nab0Ehnm4tlUqwMKj7NkA7BD3+wlik0Dr590jIxieJQOZVEwN+PLFq6pjSeY0vDFC1YACfykcZLgTw==" saltValue="3vLI15gjBHEs/0rigu07l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zoomScale="90" zoomScaleNormal="8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821</v>
      </c>
      <c r="B3" s="70"/>
      <c r="C3" s="70"/>
      <c r="D3" s="70"/>
      <c r="E3" s="70"/>
    </row>
    <row r="4" spans="1:5" x14ac:dyDescent="0.25">
      <c r="A4" s="69" t="s">
        <v>761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39">
        <f>C8+C13+C20</f>
        <v>54268568</v>
      </c>
      <c r="D7" s="39">
        <f t="shared" ref="D7:E7" si="0">D8+D13+D20</f>
        <v>54268568</v>
      </c>
      <c r="E7" s="39">
        <f t="shared" si="0"/>
        <v>623712172.75999999</v>
      </c>
    </row>
    <row r="8" spans="1:5" s="1" customFormat="1" x14ac:dyDescent="0.25">
      <c r="A8" s="3">
        <v>2101</v>
      </c>
      <c r="B8" s="3" t="s">
        <v>5</v>
      </c>
      <c r="C8" s="39">
        <f>C9</f>
        <v>54268568</v>
      </c>
      <c r="D8" s="39">
        <f t="shared" ref="D8:E8" si="1">D9</f>
        <v>54268568</v>
      </c>
      <c r="E8" s="39">
        <f t="shared" si="1"/>
        <v>46900889</v>
      </c>
    </row>
    <row r="9" spans="1:5" s="1" customFormat="1" x14ac:dyDescent="0.25">
      <c r="A9" s="3">
        <v>210101</v>
      </c>
      <c r="B9" s="3" t="s">
        <v>6</v>
      </c>
      <c r="C9" s="39">
        <f>SUM(C10:C12)</f>
        <v>54268568</v>
      </c>
      <c r="D9" s="39">
        <f t="shared" ref="D9:E9" si="2">SUM(D10:D12)</f>
        <v>54268568</v>
      </c>
      <c r="E9" s="39">
        <f t="shared" si="2"/>
        <v>46900889</v>
      </c>
    </row>
    <row r="10" spans="1:5" x14ac:dyDescent="0.25">
      <c r="A10" s="59">
        <v>21010101</v>
      </c>
      <c r="B10" s="48" t="s">
        <v>5</v>
      </c>
      <c r="C10" s="41">
        <v>54268568</v>
      </c>
      <c r="D10" s="41">
        <v>54268568</v>
      </c>
      <c r="E10" s="41">
        <v>46900889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0</v>
      </c>
      <c r="D20" s="39">
        <f t="shared" ref="D20:E20" si="6">D21+D22+D27</f>
        <v>0</v>
      </c>
      <c r="E20" s="39">
        <f t="shared" si="6"/>
        <v>576811283.75999999</v>
      </c>
    </row>
    <row r="21" spans="1:5" x14ac:dyDescent="0.25">
      <c r="A21" s="59">
        <v>21030101</v>
      </c>
      <c r="B21" s="48" t="s">
        <v>17</v>
      </c>
      <c r="C21" s="41"/>
      <c r="D21" s="41"/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364986822.26999998</v>
      </c>
    </row>
    <row r="23" spans="1:5" x14ac:dyDescent="0.25">
      <c r="A23" s="59">
        <v>21030102</v>
      </c>
      <c r="B23" s="48" t="s">
        <v>551</v>
      </c>
      <c r="C23" s="41"/>
      <c r="D23" s="41"/>
      <c r="E23" s="41">
        <v>120202599.90000001</v>
      </c>
    </row>
    <row r="24" spans="1:5" x14ac:dyDescent="0.25">
      <c r="A24" s="59">
        <v>21030102</v>
      </c>
      <c r="B24" s="48" t="s">
        <v>552</v>
      </c>
      <c r="C24" s="41"/>
      <c r="D24" s="41"/>
      <c r="E24" s="41">
        <v>75516127.519999996</v>
      </c>
    </row>
    <row r="25" spans="1:5" x14ac:dyDescent="0.25">
      <c r="A25" s="59">
        <v>21030102</v>
      </c>
      <c r="B25" s="48" t="s">
        <v>553</v>
      </c>
      <c r="C25" s="41"/>
      <c r="D25" s="41"/>
      <c r="E25" s="41">
        <v>169268094.84999999</v>
      </c>
    </row>
    <row r="26" spans="1:5" hidden="1" x14ac:dyDescent="0.25">
      <c r="A26" s="59">
        <v>21030102</v>
      </c>
      <c r="B26" s="48" t="s">
        <v>554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11824461.49</v>
      </c>
    </row>
    <row r="28" spans="1:5" x14ac:dyDescent="0.25">
      <c r="A28" s="59">
        <v>21030104</v>
      </c>
      <c r="B28" s="48" t="s">
        <v>770</v>
      </c>
      <c r="C28" s="41"/>
      <c r="D28" s="41"/>
      <c r="E28" s="41">
        <v>7440052.9900000002</v>
      </c>
    </row>
    <row r="29" spans="1:5" x14ac:dyDescent="0.25">
      <c r="A29" s="59">
        <v>21030104</v>
      </c>
      <c r="B29" s="48" t="s">
        <v>769</v>
      </c>
      <c r="C29" s="41"/>
      <c r="D29" s="41"/>
      <c r="E29" s="41">
        <v>4384408.5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2ro3HlRmuVsBwsmxloty5IJpOoQHovZA9MvuWuA/zSC+a8jf+TjbRSJ4qLVxZrZ5nl4/0pAumKdMLRRcu4teUA==" saltValue="0de9UxnvI/Ph1UEErOeyF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822</v>
      </c>
      <c r="B4" s="70"/>
      <c r="C4" s="70"/>
      <c r="D4" s="70"/>
      <c r="E4" s="70"/>
    </row>
    <row r="5" spans="1:5" x14ac:dyDescent="0.25">
      <c r="A5" s="69" t="s">
        <v>761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C8+C85+C91+C96</f>
        <v>660660000</v>
      </c>
      <c r="D7" s="12">
        <f>D8+D85+D91+D96</f>
        <v>391303660</v>
      </c>
      <c r="E7" s="12">
        <f>E8+E85+E91+E96</f>
        <v>603667285.88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238000000</v>
      </c>
      <c r="D8" s="12">
        <f t="shared" ref="D8:E8" si="0">D9+D14+D22+D36+D45+D48+D54+D63+D67+D70</f>
        <v>90762000</v>
      </c>
      <c r="E8" s="12">
        <f t="shared" si="0"/>
        <v>253500000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10000000</v>
      </c>
      <c r="D9" s="12">
        <f t="shared" ref="D9:E9" si="1">SUM(D10:D13)</f>
        <v>8341000</v>
      </c>
      <c r="E9" s="12">
        <f t="shared" si="1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10000000</v>
      </c>
      <c r="D11" s="41">
        <v>8341000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2">SUM(D23:D35)</f>
        <v>3590000</v>
      </c>
      <c r="E22" s="12">
        <f t="shared" si="2"/>
        <v>38000000</v>
      </c>
    </row>
    <row r="23" spans="1:5" x14ac:dyDescent="0.25">
      <c r="A23" s="43">
        <v>22020301</v>
      </c>
      <c r="B23" s="44" t="s">
        <v>36</v>
      </c>
      <c r="C23" s="41">
        <v>5000000</v>
      </c>
      <c r="D23" s="41">
        <v>3590000</v>
      </c>
      <c r="E23" s="41">
        <v>4000000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x14ac:dyDescent="0.25">
      <c r="A28" s="43">
        <v>22020306</v>
      </c>
      <c r="B28" s="44" t="s">
        <v>41</v>
      </c>
      <c r="C28" s="41"/>
      <c r="D28" s="41"/>
      <c r="E28" s="41">
        <v>2000000</v>
      </c>
    </row>
    <row r="29" spans="1:5" x14ac:dyDescent="0.25">
      <c r="A29" s="43">
        <v>22020307</v>
      </c>
      <c r="B29" s="44" t="s">
        <v>956</v>
      </c>
      <c r="C29" s="41"/>
      <c r="D29" s="41"/>
      <c r="E29" s="41">
        <v>30000000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x14ac:dyDescent="0.25">
      <c r="A34" s="43">
        <v>22020312</v>
      </c>
      <c r="B34" s="44" t="s">
        <v>47</v>
      </c>
      <c r="C34" s="41"/>
      <c r="D34" s="41"/>
      <c r="E34" s="41">
        <v>2000000</v>
      </c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8000000</v>
      </c>
      <c r="D36" s="12">
        <f t="shared" ref="D36:E36" si="3">SUM(D37:D44)</f>
        <v>2150000</v>
      </c>
      <c r="E36" s="12">
        <f t="shared" si="3"/>
        <v>1500000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2150000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/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2500000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x14ac:dyDescent="0.25">
      <c r="A60" s="43">
        <v>22020709</v>
      </c>
      <c r="B60" s="44" t="s">
        <v>73</v>
      </c>
      <c r="C60" s="41"/>
      <c r="D60" s="41"/>
      <c r="E60" s="41">
        <v>2500000</v>
      </c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500000</v>
      </c>
    </row>
    <row r="68" spans="1:5" x14ac:dyDescent="0.25">
      <c r="A68" s="43">
        <v>22020901</v>
      </c>
      <c r="B68" s="44" t="s">
        <v>81</v>
      </c>
      <c r="C68" s="41"/>
      <c r="D68" s="41"/>
      <c r="E68" s="41">
        <v>500000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215000000</v>
      </c>
      <c r="D70" s="12">
        <f t="shared" ref="D70:E70" si="9">SUM(D71:D84)</f>
        <v>76681000</v>
      </c>
      <c r="E70" s="12">
        <f t="shared" si="9"/>
        <v>206000000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3795000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4000000</v>
      </c>
      <c r="D72" s="41">
        <v>3686000</v>
      </c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6000000</v>
      </c>
      <c r="D76" s="41">
        <v>4200000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792</v>
      </c>
      <c r="C83" s="41">
        <v>200000000</v>
      </c>
      <c r="D83" s="41">
        <v>65000000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422660000</v>
      </c>
      <c r="D85" s="12">
        <f t="shared" ref="D85:E85" si="10">D86</f>
        <v>300541660</v>
      </c>
      <c r="E85" s="12">
        <f t="shared" si="10"/>
        <v>350167285.88</v>
      </c>
    </row>
    <row r="86" spans="1:5" s="1" customFormat="1" x14ac:dyDescent="0.25">
      <c r="A86" s="4">
        <v>220401</v>
      </c>
      <c r="B86" s="5" t="s">
        <v>98</v>
      </c>
      <c r="C86" s="12">
        <f>C87+C90</f>
        <v>422660000</v>
      </c>
      <c r="D86" s="12">
        <f>D87+D90</f>
        <v>300541660</v>
      </c>
      <c r="E86" s="12">
        <f>E87+E90</f>
        <v>350167285.88</v>
      </c>
    </row>
    <row r="87" spans="1:5" s="38" customFormat="1" x14ac:dyDescent="0.25">
      <c r="A87" s="6">
        <v>22040105</v>
      </c>
      <c r="B87" s="7" t="s">
        <v>99</v>
      </c>
      <c r="C87" s="37">
        <f>SUM(C110:C129)</f>
        <v>422660000</v>
      </c>
      <c r="D87" s="37">
        <f>SUM(D110:D129)</f>
        <v>300541660</v>
      </c>
      <c r="E87" s="37">
        <f>SUM(E110:E129)</f>
        <v>350167285.88</v>
      </c>
    </row>
    <row r="88" spans="1:5" s="38" customFormat="1" hidden="1" x14ac:dyDescent="0.25">
      <c r="A88" s="6"/>
      <c r="B88" s="7"/>
      <c r="C88" s="37"/>
      <c r="D88" s="37"/>
      <c r="E88" s="37"/>
    </row>
    <row r="89" spans="1:5" s="38" customFormat="1" hidden="1" x14ac:dyDescent="0.25">
      <c r="A89" s="6"/>
      <c r="B89" s="7"/>
      <c r="C89" s="37"/>
      <c r="D89" s="37"/>
      <c r="E89" s="37"/>
    </row>
    <row r="90" spans="1:5" hidden="1" x14ac:dyDescent="0.25">
      <c r="A90" s="43">
        <v>22040109</v>
      </c>
      <c r="B90" s="44" t="s">
        <v>100</v>
      </c>
      <c r="C90" s="41"/>
      <c r="D90" s="41"/>
      <c r="E90" s="41"/>
    </row>
    <row r="91" spans="1:5" s="1" customFormat="1" x14ac:dyDescent="0.25">
      <c r="A91" s="4">
        <v>2205</v>
      </c>
      <c r="B91" s="5" t="s">
        <v>101</v>
      </c>
      <c r="C91" s="12">
        <f>C92</f>
        <v>0</v>
      </c>
      <c r="D91" s="12">
        <f t="shared" ref="D91:E91" si="11">D92</f>
        <v>0</v>
      </c>
      <c r="E91" s="12">
        <f t="shared" si="11"/>
        <v>0</v>
      </c>
    </row>
    <row r="92" spans="1:5" s="1" customFormat="1" x14ac:dyDescent="0.25">
      <c r="A92" s="4">
        <v>220501</v>
      </c>
      <c r="B92" s="5" t="s">
        <v>102</v>
      </c>
      <c r="C92" s="12">
        <f>SUM(C93:C95)</f>
        <v>0</v>
      </c>
      <c r="D92" s="12">
        <f t="shared" ref="D92:E92" si="12">SUM(D93:D95)</f>
        <v>0</v>
      </c>
      <c r="E92" s="12">
        <f t="shared" si="12"/>
        <v>0</v>
      </c>
    </row>
    <row r="93" spans="1:5" hidden="1" x14ac:dyDescent="0.25">
      <c r="A93" s="43">
        <v>22050105</v>
      </c>
      <c r="B93" s="44" t="s">
        <v>103</v>
      </c>
      <c r="C93" s="41"/>
      <c r="D93" s="41"/>
      <c r="E93" s="41"/>
    </row>
    <row r="94" spans="1:5" hidden="1" x14ac:dyDescent="0.25">
      <c r="A94" s="43">
        <v>22050108</v>
      </c>
      <c r="B94" s="44" t="s">
        <v>104</v>
      </c>
      <c r="C94" s="41"/>
      <c r="D94" s="41"/>
      <c r="E94" s="41"/>
    </row>
    <row r="95" spans="1:5" hidden="1" x14ac:dyDescent="0.25">
      <c r="A95" s="43">
        <v>22050110</v>
      </c>
      <c r="B95" s="44" t="s">
        <v>105</v>
      </c>
      <c r="C95" s="41"/>
      <c r="D95" s="41"/>
      <c r="E95" s="41"/>
    </row>
    <row r="96" spans="1:5" s="1" customFormat="1" x14ac:dyDescent="0.25">
      <c r="A96" s="4">
        <v>2206</v>
      </c>
      <c r="B96" s="5" t="s">
        <v>106</v>
      </c>
      <c r="C96" s="12">
        <f>C97+C99</f>
        <v>0</v>
      </c>
      <c r="D96" s="12">
        <f t="shared" ref="D96:E96" si="13">D97+D99</f>
        <v>0</v>
      </c>
      <c r="E96" s="12">
        <f t="shared" si="13"/>
        <v>0</v>
      </c>
    </row>
    <row r="97" spans="1:5" s="1" customFormat="1" x14ac:dyDescent="0.25">
      <c r="A97" s="4">
        <v>220603</v>
      </c>
      <c r="B97" s="5" t="s">
        <v>107</v>
      </c>
      <c r="C97" s="12">
        <f>C98</f>
        <v>0</v>
      </c>
      <c r="D97" s="12">
        <f t="shared" ref="D97:E97" si="14">D98</f>
        <v>0</v>
      </c>
      <c r="E97" s="12">
        <f t="shared" si="14"/>
        <v>0</v>
      </c>
    </row>
    <row r="98" spans="1:5" hidden="1" x14ac:dyDescent="0.25">
      <c r="A98" s="43">
        <v>22060301</v>
      </c>
      <c r="B98" s="44" t="s">
        <v>108</v>
      </c>
      <c r="C98" s="41"/>
      <c r="D98" s="41"/>
      <c r="E98" s="41"/>
    </row>
    <row r="99" spans="1:5" s="1" customFormat="1" x14ac:dyDescent="0.25">
      <c r="A99" s="4">
        <v>220604</v>
      </c>
      <c r="B99" s="5" t="s">
        <v>109</v>
      </c>
      <c r="C99" s="12">
        <f>SUM(C100:C101)</f>
        <v>0</v>
      </c>
      <c r="D99" s="12">
        <f t="shared" ref="D99:E99" si="15">SUM(D100:D101)</f>
        <v>0</v>
      </c>
      <c r="E99" s="12">
        <f t="shared" si="15"/>
        <v>0</v>
      </c>
    </row>
    <row r="100" spans="1:5" hidden="1" x14ac:dyDescent="0.25">
      <c r="A100" s="43">
        <v>22060401</v>
      </c>
      <c r="B100" s="44" t="s">
        <v>110</v>
      </c>
      <c r="C100" s="41"/>
      <c r="D100" s="41"/>
      <c r="E100" s="41"/>
    </row>
    <row r="101" spans="1:5" hidden="1" x14ac:dyDescent="0.25">
      <c r="A101" s="48"/>
      <c r="B101" s="48"/>
      <c r="C101" s="41"/>
      <c r="D101" s="41"/>
      <c r="E101" s="41"/>
    </row>
    <row r="102" spans="1:5" hidden="1" x14ac:dyDescent="0.25"/>
    <row r="103" spans="1:5" hidden="1" x14ac:dyDescent="0.25"/>
    <row r="104" spans="1:5" hidden="1" x14ac:dyDescent="0.25"/>
    <row r="106" spans="1:5" x14ac:dyDescent="0.25">
      <c r="A106" s="68" t="s">
        <v>790</v>
      </c>
      <c r="B106" s="68"/>
      <c r="C106" s="68"/>
      <c r="D106" s="68"/>
      <c r="E106" s="68"/>
    </row>
    <row r="107" spans="1:5" x14ac:dyDescent="0.25">
      <c r="A107" s="70" t="s">
        <v>823</v>
      </c>
      <c r="B107" s="70"/>
      <c r="C107" s="70"/>
      <c r="D107" s="70"/>
      <c r="E107" s="70"/>
    </row>
    <row r="108" spans="1:5" x14ac:dyDescent="0.25">
      <c r="A108" s="69" t="s">
        <v>761</v>
      </c>
      <c r="B108" s="69"/>
      <c r="C108" s="69"/>
      <c r="D108" s="69"/>
      <c r="E108" s="69"/>
    </row>
    <row r="109" spans="1:5" ht="45" x14ac:dyDescent="0.25">
      <c r="A109" s="58" t="s">
        <v>789</v>
      </c>
      <c r="B109" s="58" t="s">
        <v>1</v>
      </c>
      <c r="C109" s="50" t="s">
        <v>593</v>
      </c>
      <c r="D109" s="50" t="s">
        <v>594</v>
      </c>
      <c r="E109" s="50" t="s">
        <v>595</v>
      </c>
    </row>
    <row r="110" spans="1:5" x14ac:dyDescent="0.25">
      <c r="A110" s="60" t="s">
        <v>771</v>
      </c>
      <c r="B110" s="44" t="s">
        <v>557</v>
      </c>
      <c r="C110" s="41">
        <v>30000000</v>
      </c>
      <c r="D110" s="41">
        <v>21180007</v>
      </c>
      <c r="E110" s="41">
        <v>21180006.719999999</v>
      </c>
    </row>
    <row r="111" spans="1:5" x14ac:dyDescent="0.25">
      <c r="A111" s="60" t="s">
        <v>772</v>
      </c>
      <c r="B111" s="44" t="s">
        <v>558</v>
      </c>
      <c r="C111" s="41">
        <v>5000000</v>
      </c>
      <c r="D111" s="41">
        <v>4452426</v>
      </c>
      <c r="E111" s="41">
        <v>4252425.16</v>
      </c>
    </row>
    <row r="112" spans="1:5" x14ac:dyDescent="0.25">
      <c r="A112" s="60" t="s">
        <v>773</v>
      </c>
      <c r="B112" s="44" t="s">
        <v>556</v>
      </c>
      <c r="C112" s="41">
        <v>120000</v>
      </c>
      <c r="D112" s="41">
        <v>120000</v>
      </c>
      <c r="E112" s="41">
        <v>120000</v>
      </c>
    </row>
    <row r="113" spans="1:5" x14ac:dyDescent="0.25">
      <c r="A113" s="60" t="s">
        <v>774</v>
      </c>
      <c r="B113" s="44" t="s">
        <v>555</v>
      </c>
      <c r="C113" s="41">
        <v>360000</v>
      </c>
      <c r="D113" s="41">
        <v>360000</v>
      </c>
      <c r="E113" s="41">
        <v>360000</v>
      </c>
    </row>
    <row r="114" spans="1:5" x14ac:dyDescent="0.25">
      <c r="A114" s="60" t="s">
        <v>775</v>
      </c>
      <c r="B114" s="44" t="s">
        <v>587</v>
      </c>
      <c r="C114" s="41">
        <v>1250000</v>
      </c>
      <c r="D114" s="41">
        <v>1158302</v>
      </c>
      <c r="E114" s="41">
        <v>1158301.92</v>
      </c>
    </row>
    <row r="115" spans="1:5" x14ac:dyDescent="0.25">
      <c r="A115" s="60" t="s">
        <v>776</v>
      </c>
      <c r="B115" s="44" t="s">
        <v>559</v>
      </c>
      <c r="C115" s="41">
        <v>13000000</v>
      </c>
      <c r="D115" s="41">
        <v>12410537</v>
      </c>
      <c r="E115" s="41">
        <v>12410536.68</v>
      </c>
    </row>
    <row r="116" spans="1:5" x14ac:dyDescent="0.25">
      <c r="A116" s="60" t="s">
        <v>777</v>
      </c>
      <c r="B116" s="44" t="s">
        <v>560</v>
      </c>
      <c r="C116" s="41">
        <v>180000000</v>
      </c>
      <c r="D116" s="41">
        <v>180000000</v>
      </c>
      <c r="E116" s="41">
        <v>180000000</v>
      </c>
    </row>
    <row r="117" spans="1:5" x14ac:dyDescent="0.25">
      <c r="A117" s="60" t="s">
        <v>778</v>
      </c>
      <c r="B117" s="44" t="s">
        <v>561</v>
      </c>
      <c r="C117" s="41">
        <v>2180000</v>
      </c>
      <c r="D117" s="41">
        <v>2171276</v>
      </c>
      <c r="E117" s="41">
        <v>2171276.4</v>
      </c>
    </row>
    <row r="118" spans="1:5" x14ac:dyDescent="0.25">
      <c r="A118" s="60" t="s">
        <v>779</v>
      </c>
      <c r="B118" s="44" t="s">
        <v>562</v>
      </c>
      <c r="C118" s="41">
        <v>30000000</v>
      </c>
      <c r="D118" s="41"/>
      <c r="E118" s="41"/>
    </row>
    <row r="119" spans="1:5" x14ac:dyDescent="0.25">
      <c r="A119" s="60" t="s">
        <v>780</v>
      </c>
      <c r="B119" s="44" t="s">
        <v>563</v>
      </c>
      <c r="C119" s="41"/>
      <c r="D119" s="41"/>
      <c r="E119" s="41">
        <v>1764705.95</v>
      </c>
    </row>
    <row r="120" spans="1:5" x14ac:dyDescent="0.25">
      <c r="A120" s="60" t="s">
        <v>781</v>
      </c>
      <c r="B120" s="44" t="s">
        <v>564</v>
      </c>
      <c r="C120" s="41"/>
      <c r="D120" s="41"/>
      <c r="E120" s="41">
        <v>15500000</v>
      </c>
    </row>
    <row r="121" spans="1:5" x14ac:dyDescent="0.25">
      <c r="A121" s="60" t="s">
        <v>782</v>
      </c>
      <c r="B121" s="44" t="s">
        <v>565</v>
      </c>
      <c r="C121" s="41"/>
      <c r="D121" s="41"/>
      <c r="E121" s="41">
        <v>5482107.3600000003</v>
      </c>
    </row>
    <row r="122" spans="1:5" x14ac:dyDescent="0.25">
      <c r="A122" s="60" t="s">
        <v>783</v>
      </c>
      <c r="B122" s="44" t="s">
        <v>566</v>
      </c>
      <c r="C122" s="41">
        <v>2500000</v>
      </c>
      <c r="D122" s="41">
        <v>2316604</v>
      </c>
      <c r="E122" s="41">
        <v>2482043.4500000002</v>
      </c>
    </row>
    <row r="123" spans="1:5" hidden="1" x14ac:dyDescent="0.25">
      <c r="A123" s="60" t="s">
        <v>784</v>
      </c>
      <c r="B123" s="44" t="s">
        <v>588</v>
      </c>
      <c r="C123" s="41"/>
      <c r="D123" s="41"/>
      <c r="E123" s="41"/>
    </row>
    <row r="124" spans="1:5" x14ac:dyDescent="0.25">
      <c r="A124" s="60" t="s">
        <v>785</v>
      </c>
      <c r="B124" s="44" t="s">
        <v>589</v>
      </c>
      <c r="C124" s="41">
        <v>70000</v>
      </c>
      <c r="D124" s="41">
        <v>64706</v>
      </c>
      <c r="E124" s="41">
        <v>70588.2</v>
      </c>
    </row>
    <row r="125" spans="1:5" x14ac:dyDescent="0.25">
      <c r="A125" s="60">
        <v>16</v>
      </c>
      <c r="B125" s="44" t="s">
        <v>892</v>
      </c>
      <c r="C125" s="41">
        <v>120000000</v>
      </c>
      <c r="D125" s="41">
        <v>73127800</v>
      </c>
      <c r="E125" s="41">
        <v>100000000</v>
      </c>
    </row>
    <row r="126" spans="1:5" x14ac:dyDescent="0.25">
      <c r="A126" s="60">
        <v>17</v>
      </c>
      <c r="B126" s="44" t="s">
        <v>590</v>
      </c>
      <c r="C126" s="41">
        <v>60000</v>
      </c>
      <c r="D126" s="41">
        <v>60000</v>
      </c>
      <c r="E126" s="41">
        <v>60000</v>
      </c>
    </row>
    <row r="127" spans="1:5" x14ac:dyDescent="0.25">
      <c r="A127" s="60">
        <v>18</v>
      </c>
      <c r="B127" s="44" t="s">
        <v>891</v>
      </c>
      <c r="C127" s="41">
        <v>3000000</v>
      </c>
      <c r="D127" s="41">
        <v>3000000</v>
      </c>
      <c r="E127" s="41">
        <v>3000000</v>
      </c>
    </row>
    <row r="128" spans="1:5" x14ac:dyDescent="0.25">
      <c r="A128" s="60">
        <v>19</v>
      </c>
      <c r="B128" s="44" t="s">
        <v>591</v>
      </c>
      <c r="C128" s="41">
        <v>120000</v>
      </c>
      <c r="D128" s="41">
        <v>120000</v>
      </c>
      <c r="E128" s="41">
        <v>120000</v>
      </c>
    </row>
    <row r="129" spans="1:5" x14ac:dyDescent="0.25">
      <c r="A129" s="60">
        <v>20</v>
      </c>
      <c r="B129" s="44" t="s">
        <v>592</v>
      </c>
      <c r="C129" s="41">
        <v>35000000</v>
      </c>
      <c r="D129" s="41">
        <v>2</v>
      </c>
      <c r="E129" s="41">
        <v>35294.04</v>
      </c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gwNJSeNrttN1eyY/h2SYMsKutI2KxugW//XHkhStrEglIG9KZ0rayPDnL6seeq7J93CpZXuxrLAMhxueA1EZw==" saltValue="S0d3uSyNczy4Tw20RO17Zw==" spinCount="100000" sheet="1" objects="1" scenarios="1" formatColumns="0" formatRows="0" selectLockedCells="1"/>
  <mergeCells count="6">
    <mergeCell ref="A108:E108"/>
    <mergeCell ref="A3:E3"/>
    <mergeCell ref="A4:E4"/>
    <mergeCell ref="A5:E5"/>
    <mergeCell ref="A106:E106"/>
    <mergeCell ref="A107:E107"/>
  </mergeCells>
  <pageMargins left="0.51181102362204722" right="0.51181102362204722" top="0.74803149606299213" bottom="0.74803149606299213" header="0.31496062992125984" footer="0.31496062992125984"/>
  <pageSetup scale="79" orientation="landscape" r:id="rId1"/>
  <rowBreaks count="1" manualBreakCount="1">
    <brk id="10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zoomScale="80" zoomScaleNormal="85" zoomScaleSheetLayoutView="80" workbookViewId="0">
      <selection activeCell="A13" sqref="A13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  <c r="F1" s="68"/>
    </row>
    <row r="2" spans="1:6" x14ac:dyDescent="0.25">
      <c r="A2" s="69" t="s">
        <v>824</v>
      </c>
      <c r="B2" s="69"/>
      <c r="C2" s="69"/>
      <c r="D2" s="69"/>
      <c r="E2" s="69"/>
      <c r="F2" s="69"/>
    </row>
    <row r="3" spans="1:6" x14ac:dyDescent="0.25">
      <c r="A3" s="69" t="s">
        <v>761</v>
      </c>
      <c r="B3" s="69"/>
      <c r="C3" s="69"/>
      <c r="D3" s="69"/>
      <c r="E3" s="69"/>
      <c r="F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604</v>
      </c>
      <c r="B6" s="4">
        <v>3</v>
      </c>
      <c r="C6" s="5" t="s">
        <v>113</v>
      </c>
      <c r="D6" s="11">
        <f>D7+D11+D34+D40+D46+D55+D62+D74+D81+D87</f>
        <v>0</v>
      </c>
      <c r="E6" s="11">
        <f>E7+E11+E34+E40+E46+E55+E62+E74+E81+E87</f>
        <v>400000000</v>
      </c>
      <c r="F6" s="11">
        <f>F7+F11+F34+F40+F46+F55+F62+F74+F81+F87</f>
        <v>1717635931.71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605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793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400000000</v>
      </c>
      <c r="F11" s="11">
        <f t="shared" si="1"/>
        <v>1517635931.71</v>
      </c>
    </row>
    <row r="12" spans="1:6" hidden="1" x14ac:dyDescent="0.25">
      <c r="A12" s="42" t="s">
        <v>606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657</v>
      </c>
      <c r="B13" s="43">
        <v>32010220</v>
      </c>
      <c r="C13" s="44" t="s">
        <v>567</v>
      </c>
      <c r="D13" s="45"/>
      <c r="E13" s="45">
        <v>400000000</v>
      </c>
      <c r="F13" s="45">
        <v>400000000</v>
      </c>
    </row>
    <row r="14" spans="1:6" s="1" customFormat="1" x14ac:dyDescent="0.25">
      <c r="A14" s="65" t="s">
        <v>658</v>
      </c>
      <c r="B14" s="6">
        <v>32010221</v>
      </c>
      <c r="C14" s="7" t="s">
        <v>768</v>
      </c>
      <c r="D14" s="66">
        <f>SUM(D96:D116)</f>
        <v>0</v>
      </c>
      <c r="E14" s="66">
        <f>SUM(E96:E116)</f>
        <v>0</v>
      </c>
      <c r="F14" s="66">
        <f>SUM(F96:F116)</f>
        <v>1117635931.71</v>
      </c>
    </row>
    <row r="15" spans="1:6" s="1" customFormat="1" hidden="1" x14ac:dyDescent="0.25">
      <c r="A15" s="65"/>
      <c r="B15" s="6"/>
      <c r="C15" s="7"/>
      <c r="D15" s="66"/>
      <c r="E15" s="66"/>
      <c r="F15" s="66"/>
    </row>
    <row r="16" spans="1:6" s="1" customFormat="1" hidden="1" x14ac:dyDescent="0.25">
      <c r="A16" s="65"/>
      <c r="B16" s="6"/>
      <c r="C16" s="7"/>
      <c r="D16" s="66"/>
      <c r="E16" s="66"/>
      <c r="F16" s="66"/>
    </row>
    <row r="17" spans="1:6" s="1" customFormat="1" hidden="1" x14ac:dyDescent="0.25">
      <c r="A17" s="65"/>
      <c r="B17" s="6"/>
      <c r="C17" s="7"/>
      <c r="D17" s="66"/>
      <c r="E17" s="66"/>
      <c r="F17" s="66"/>
    </row>
    <row r="18" spans="1:6" s="1" customFormat="1" hidden="1" x14ac:dyDescent="0.25">
      <c r="A18" s="65"/>
      <c r="B18" s="6"/>
      <c r="C18" s="7"/>
      <c r="D18" s="66"/>
      <c r="E18" s="66"/>
      <c r="F18" s="66"/>
    </row>
    <row r="19" spans="1:6" s="1" customFormat="1" hidden="1" x14ac:dyDescent="0.25">
      <c r="A19" s="65"/>
      <c r="B19" s="6"/>
      <c r="C19" s="7"/>
      <c r="D19" s="66"/>
      <c r="E19" s="66"/>
      <c r="F19" s="66"/>
    </row>
    <row r="20" spans="1:6" s="1" customFormat="1" hidden="1" x14ac:dyDescent="0.25">
      <c r="A20" s="65"/>
      <c r="B20" s="6"/>
      <c r="C20" s="7"/>
      <c r="D20" s="66"/>
      <c r="E20" s="66"/>
      <c r="F20" s="66"/>
    </row>
    <row r="21" spans="1:6" s="1" customFormat="1" hidden="1" x14ac:dyDescent="0.25">
      <c r="A21" s="65"/>
      <c r="B21" s="6"/>
      <c r="C21" s="7"/>
      <c r="D21" s="66"/>
      <c r="E21" s="66"/>
      <c r="F21" s="66"/>
    </row>
    <row r="22" spans="1:6" s="1" customFormat="1" hidden="1" x14ac:dyDescent="0.25">
      <c r="A22" s="65"/>
      <c r="B22" s="6"/>
      <c r="C22" s="7"/>
      <c r="D22" s="66"/>
      <c r="E22" s="66"/>
      <c r="F22" s="66"/>
    </row>
    <row r="23" spans="1:6" s="1" customFormat="1" hidden="1" x14ac:dyDescent="0.25">
      <c r="A23" s="65"/>
      <c r="B23" s="6"/>
      <c r="C23" s="7"/>
      <c r="D23" s="66"/>
      <c r="E23" s="66"/>
      <c r="F23" s="66"/>
    </row>
    <row r="24" spans="1:6" s="1" customFormat="1" hidden="1" x14ac:dyDescent="0.25">
      <c r="A24" s="65"/>
      <c r="B24" s="6"/>
      <c r="C24" s="7"/>
      <c r="D24" s="66"/>
      <c r="E24" s="66"/>
      <c r="F24" s="66"/>
    </row>
    <row r="25" spans="1:6" s="1" customFormat="1" hidden="1" x14ac:dyDescent="0.25">
      <c r="A25" s="65"/>
      <c r="B25" s="6"/>
      <c r="C25" s="7"/>
      <c r="D25" s="66"/>
      <c r="E25" s="66"/>
      <c r="F25" s="66"/>
    </row>
    <row r="26" spans="1:6" s="1" customFormat="1" hidden="1" x14ac:dyDescent="0.25">
      <c r="A26" s="65"/>
      <c r="B26" s="6"/>
      <c r="C26" s="7"/>
      <c r="D26" s="66"/>
      <c r="E26" s="66"/>
      <c r="F26" s="66"/>
    </row>
    <row r="27" spans="1:6" s="1" customFormat="1" hidden="1" x14ac:dyDescent="0.25">
      <c r="A27" s="65"/>
      <c r="B27" s="6"/>
      <c r="C27" s="7"/>
      <c r="D27" s="66"/>
      <c r="E27" s="66"/>
      <c r="F27" s="66"/>
    </row>
    <row r="28" spans="1:6" s="1" customFormat="1" hidden="1" x14ac:dyDescent="0.25">
      <c r="A28" s="65"/>
      <c r="B28" s="6"/>
      <c r="C28" s="7"/>
      <c r="D28" s="66"/>
      <c r="E28" s="66"/>
      <c r="F28" s="66"/>
    </row>
    <row r="29" spans="1:6" s="1" customFormat="1" hidden="1" x14ac:dyDescent="0.25">
      <c r="A29" s="65"/>
      <c r="B29" s="6"/>
      <c r="C29" s="7"/>
      <c r="D29" s="66"/>
      <c r="E29" s="66"/>
      <c r="F29" s="66"/>
    </row>
    <row r="30" spans="1:6" s="1" customFormat="1" hidden="1" x14ac:dyDescent="0.25">
      <c r="A30" s="65"/>
      <c r="B30" s="6"/>
      <c r="C30" s="7"/>
      <c r="D30" s="66"/>
      <c r="E30" s="66"/>
      <c r="F30" s="66"/>
    </row>
    <row r="31" spans="1:6" s="1" customFormat="1" hidden="1" x14ac:dyDescent="0.25">
      <c r="A31" s="65"/>
      <c r="B31" s="6"/>
      <c r="C31" s="7"/>
      <c r="D31" s="66"/>
      <c r="E31" s="66"/>
      <c r="F31" s="66"/>
    </row>
    <row r="32" spans="1:6" s="1" customFormat="1" hidden="1" x14ac:dyDescent="0.25">
      <c r="A32" s="65"/>
      <c r="B32" s="6"/>
      <c r="C32" s="7"/>
      <c r="D32" s="66"/>
      <c r="E32" s="66"/>
      <c r="F32" s="66"/>
    </row>
    <row r="33" spans="1:6" ht="15.6" hidden="1" x14ac:dyDescent="0.3">
      <c r="A33" s="48"/>
      <c r="B33" s="67"/>
      <c r="C33" s="48"/>
      <c r="D33" s="48"/>
      <c r="E33" s="48"/>
      <c r="F33" s="48"/>
    </row>
    <row r="34" spans="1:6" s="1" customFormat="1" x14ac:dyDescent="0.25">
      <c r="A34" s="5"/>
      <c r="B34" s="4">
        <v>320103</v>
      </c>
      <c r="C34" s="5" t="s">
        <v>118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hidden="1" x14ac:dyDescent="0.25">
      <c r="A35" s="42" t="s">
        <v>659</v>
      </c>
      <c r="B35" s="43">
        <v>32010301</v>
      </c>
      <c r="C35" s="44" t="s">
        <v>119</v>
      </c>
      <c r="D35" s="45"/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32010400</v>
      </c>
      <c r="C40" s="5" t="s">
        <v>120</v>
      </c>
      <c r="D40" s="11">
        <f>SUM(D41:D45)</f>
        <v>0</v>
      </c>
      <c r="E40" s="11">
        <f t="shared" ref="E40:F40" si="2">SUM(E41:E45)</f>
        <v>0</v>
      </c>
      <c r="F40" s="11">
        <f t="shared" si="2"/>
        <v>0</v>
      </c>
    </row>
    <row r="41" spans="1:6" hidden="1" x14ac:dyDescent="0.25">
      <c r="A41" s="42" t="s">
        <v>660</v>
      </c>
      <c r="B41" s="43">
        <v>32010405</v>
      </c>
      <c r="C41" s="44" t="s">
        <v>121</v>
      </c>
      <c r="D41" s="45"/>
      <c r="E41" s="45"/>
      <c r="F41" s="45"/>
    </row>
    <row r="42" spans="1:6" hidden="1" x14ac:dyDescent="0.25">
      <c r="A42" s="42" t="s">
        <v>661</v>
      </c>
      <c r="B42" s="43">
        <v>32010406</v>
      </c>
      <c r="C42" s="44" t="s">
        <v>122</v>
      </c>
      <c r="D42" s="45"/>
      <c r="E42" s="45"/>
      <c r="F42" s="45"/>
    </row>
    <row r="43" spans="1:6" hidden="1" x14ac:dyDescent="0.25">
      <c r="A43" s="42" t="s">
        <v>662</v>
      </c>
      <c r="B43" s="43">
        <v>32010407</v>
      </c>
      <c r="C43" s="44" t="s">
        <v>123</v>
      </c>
      <c r="D43" s="45"/>
      <c r="E43" s="45"/>
      <c r="F43" s="45"/>
    </row>
    <row r="44" spans="1:6" hidden="1" x14ac:dyDescent="0.25">
      <c r="A44" s="42" t="s">
        <v>663</v>
      </c>
      <c r="B44" s="43">
        <v>32010408</v>
      </c>
      <c r="C44" s="44" t="s">
        <v>124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s="1" customFormat="1" x14ac:dyDescent="0.25">
      <c r="A46" s="5"/>
      <c r="B46" s="4">
        <v>320105</v>
      </c>
      <c r="C46" s="5" t="s">
        <v>125</v>
      </c>
      <c r="D46" s="11">
        <f>SUM(D47:D54)</f>
        <v>0</v>
      </c>
      <c r="E46" s="11">
        <f t="shared" ref="E46:F46" si="3">SUM(E47:E54)</f>
        <v>0</v>
      </c>
      <c r="F46" s="11">
        <f t="shared" si="3"/>
        <v>0</v>
      </c>
    </row>
    <row r="47" spans="1:6" hidden="1" x14ac:dyDescent="0.25">
      <c r="A47" s="42" t="s">
        <v>664</v>
      </c>
      <c r="B47" s="43">
        <v>32010501</v>
      </c>
      <c r="C47" s="44" t="s">
        <v>126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hidden="1" x14ac:dyDescent="0.25">
      <c r="A54" s="46"/>
      <c r="B54" s="47"/>
      <c r="C54" s="46"/>
      <c r="D54" s="45"/>
      <c r="E54" s="45"/>
      <c r="F54" s="45"/>
    </row>
    <row r="55" spans="1:6" s="1" customFormat="1" x14ac:dyDescent="0.25">
      <c r="A55" s="5"/>
      <c r="B55" s="4">
        <v>320106</v>
      </c>
      <c r="C55" s="5" t="s">
        <v>127</v>
      </c>
      <c r="D55" s="11">
        <f>SUM(D56:D61)</f>
        <v>0</v>
      </c>
      <c r="E55" s="11">
        <f t="shared" ref="E55:F55" si="4">SUM(E56:E61)</f>
        <v>0</v>
      </c>
      <c r="F55" s="11">
        <f t="shared" si="4"/>
        <v>0</v>
      </c>
    </row>
    <row r="56" spans="1:6" hidden="1" x14ac:dyDescent="0.25">
      <c r="A56" s="42" t="s">
        <v>665</v>
      </c>
      <c r="B56" s="43">
        <v>32010601</v>
      </c>
      <c r="C56" s="44" t="s">
        <v>128</v>
      </c>
      <c r="D56" s="45"/>
      <c r="E56" s="45"/>
      <c r="F56" s="45"/>
    </row>
    <row r="57" spans="1:6" hidden="1" x14ac:dyDescent="0.25">
      <c r="A57" s="42" t="s">
        <v>666</v>
      </c>
      <c r="B57" s="43">
        <v>32010602</v>
      </c>
      <c r="C57" s="44" t="s">
        <v>129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s="1" customFormat="1" x14ac:dyDescent="0.25">
      <c r="A62" s="5"/>
      <c r="B62" s="4">
        <v>320109</v>
      </c>
      <c r="C62" s="5" t="s">
        <v>130</v>
      </c>
      <c r="D62" s="11">
        <f>SUM(D63:D73)</f>
        <v>0</v>
      </c>
      <c r="E62" s="11">
        <f t="shared" ref="E62:F62" si="5">SUM(E63:E73)</f>
        <v>0</v>
      </c>
      <c r="F62" s="11">
        <f t="shared" si="5"/>
        <v>0</v>
      </c>
    </row>
    <row r="63" spans="1:6" hidden="1" x14ac:dyDescent="0.25">
      <c r="A63" s="42" t="s">
        <v>667</v>
      </c>
      <c r="B63" s="43">
        <v>32010903</v>
      </c>
      <c r="C63" s="44" t="s">
        <v>131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668</v>
      </c>
      <c r="B65" s="43">
        <v>32010904</v>
      </c>
      <c r="C65" s="44" t="s">
        <v>132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669</v>
      </c>
      <c r="B67" s="43">
        <v>32010935</v>
      </c>
      <c r="C67" s="44" t="s">
        <v>133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670</v>
      </c>
      <c r="B71" s="43">
        <v>32010936</v>
      </c>
      <c r="C71" s="44" t="s">
        <v>134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s="1" customFormat="1" x14ac:dyDescent="0.25">
      <c r="A74" s="5"/>
      <c r="B74" s="4">
        <v>320201</v>
      </c>
      <c r="C74" s="5" t="s">
        <v>146</v>
      </c>
      <c r="D74" s="11">
        <f>SUM(D75:D80)</f>
        <v>0</v>
      </c>
      <c r="E74" s="11">
        <f t="shared" ref="E74:F74" si="6">SUM(E75:E80)</f>
        <v>0</v>
      </c>
      <c r="F74" s="11">
        <f t="shared" si="6"/>
        <v>200000000</v>
      </c>
    </row>
    <row r="75" spans="1:6" hidden="1" x14ac:dyDescent="0.25">
      <c r="A75" s="42" t="s">
        <v>671</v>
      </c>
      <c r="B75" s="43">
        <v>32020101</v>
      </c>
      <c r="C75" s="44" t="s">
        <v>135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2" t="s">
        <v>672</v>
      </c>
      <c r="B77" s="43">
        <v>32020102</v>
      </c>
      <c r="C77" s="44" t="s">
        <v>136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x14ac:dyDescent="0.25">
      <c r="A79" s="42" t="s">
        <v>673</v>
      </c>
      <c r="B79" s="43">
        <v>32020104</v>
      </c>
      <c r="C79" s="44" t="s">
        <v>137</v>
      </c>
      <c r="D79" s="45"/>
      <c r="E79" s="45"/>
      <c r="F79" s="45">
        <v>200000000</v>
      </c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320301</v>
      </c>
      <c r="C81" s="5" t="s">
        <v>138</v>
      </c>
      <c r="D81" s="11">
        <f>SUM(D82:D86)</f>
        <v>0</v>
      </c>
      <c r="E81" s="11">
        <f>SUM(E82:E86)</f>
        <v>0</v>
      </c>
      <c r="F81" s="11">
        <f>SUM(F82:F86)</f>
        <v>0</v>
      </c>
    </row>
    <row r="82" spans="1:6" hidden="1" x14ac:dyDescent="0.25">
      <c r="A82" s="42" t="s">
        <v>674</v>
      </c>
      <c r="B82" s="43">
        <v>32030101</v>
      </c>
      <c r="C82" s="44" t="s">
        <v>139</v>
      </c>
      <c r="D82" s="45"/>
      <c r="E82" s="45"/>
      <c r="F82" s="45"/>
    </row>
    <row r="83" spans="1:6" hidden="1" x14ac:dyDescent="0.25">
      <c r="A83" s="42" t="s">
        <v>675</v>
      </c>
      <c r="B83" s="43">
        <v>32030109</v>
      </c>
      <c r="C83" s="44" t="s">
        <v>140</v>
      </c>
      <c r="D83" s="45"/>
      <c r="E83" s="45"/>
      <c r="F83" s="45"/>
    </row>
    <row r="84" spans="1:6" hidden="1" x14ac:dyDescent="0.25">
      <c r="A84" s="42" t="s">
        <v>676</v>
      </c>
      <c r="B84" s="43">
        <v>32030110</v>
      </c>
      <c r="C84" s="44" t="s">
        <v>141</v>
      </c>
      <c r="D84" s="45"/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hidden="1" x14ac:dyDescent="0.25">
      <c r="A86" s="46"/>
      <c r="B86" s="47"/>
      <c r="C86" s="46"/>
      <c r="D86" s="45"/>
      <c r="E86" s="45"/>
      <c r="F86" s="45"/>
    </row>
    <row r="87" spans="1:6" s="1" customFormat="1" x14ac:dyDescent="0.25">
      <c r="A87" s="5"/>
      <c r="B87" s="4">
        <v>32011000</v>
      </c>
      <c r="C87" s="5" t="s">
        <v>142</v>
      </c>
      <c r="D87" s="11">
        <f>SUM(D88:D89)</f>
        <v>0</v>
      </c>
      <c r="E87" s="11">
        <f t="shared" ref="E87:F87" si="7">SUM(E88:E89)</f>
        <v>0</v>
      </c>
      <c r="F87" s="11">
        <f t="shared" si="7"/>
        <v>0</v>
      </c>
    </row>
    <row r="88" spans="1:6" hidden="1" x14ac:dyDescent="0.25">
      <c r="A88" s="42" t="s">
        <v>677</v>
      </c>
      <c r="B88" s="46"/>
      <c r="C88" s="46"/>
      <c r="D88" s="45"/>
      <c r="E88" s="45"/>
      <c r="F88" s="45"/>
    </row>
    <row r="89" spans="1:6" hidden="1" x14ac:dyDescent="0.25">
      <c r="A89" s="46"/>
      <c r="B89" s="46"/>
      <c r="C89" s="46"/>
      <c r="D89" s="45"/>
      <c r="E89" s="45"/>
      <c r="F89" s="45"/>
    </row>
    <row r="91" spans="1:6" x14ac:dyDescent="0.25">
      <c r="A91" s="68" t="s">
        <v>790</v>
      </c>
      <c r="B91" s="68"/>
      <c r="C91" s="68"/>
      <c r="D91" s="68"/>
      <c r="E91" s="68"/>
      <c r="F91" s="68"/>
    </row>
    <row r="92" spans="1:6" x14ac:dyDescent="0.25">
      <c r="A92" s="69" t="s">
        <v>825</v>
      </c>
      <c r="B92" s="69"/>
      <c r="C92" s="69"/>
      <c r="D92" s="69"/>
      <c r="E92" s="69"/>
      <c r="F92" s="69"/>
    </row>
    <row r="93" spans="1:6" x14ac:dyDescent="0.25">
      <c r="A93" s="69" t="s">
        <v>761</v>
      </c>
      <c r="B93" s="69"/>
      <c r="C93" s="69"/>
      <c r="D93" s="69"/>
      <c r="E93" s="69"/>
      <c r="F93" s="69"/>
    </row>
    <row r="95" spans="1:6" ht="45" x14ac:dyDescent="0.25">
      <c r="A95" s="50"/>
      <c r="B95" s="50" t="s">
        <v>789</v>
      </c>
      <c r="C95" s="50" t="s">
        <v>112</v>
      </c>
      <c r="D95" s="50" t="s">
        <v>593</v>
      </c>
      <c r="E95" s="50" t="s">
        <v>594</v>
      </c>
      <c r="F95" s="50" t="s">
        <v>595</v>
      </c>
    </row>
    <row r="96" spans="1:6" ht="45" x14ac:dyDescent="0.25">
      <c r="A96" s="42"/>
      <c r="B96" s="43" t="s">
        <v>771</v>
      </c>
      <c r="C96" s="44" t="s">
        <v>568</v>
      </c>
      <c r="D96" s="45"/>
      <c r="E96" s="45"/>
      <c r="F96" s="45">
        <v>205882352.94</v>
      </c>
    </row>
    <row r="97" spans="1:6" ht="30" x14ac:dyDescent="0.25">
      <c r="A97" s="42"/>
      <c r="B97" s="43" t="s">
        <v>772</v>
      </c>
      <c r="C97" s="44" t="s">
        <v>569</v>
      </c>
      <c r="D97" s="45"/>
      <c r="E97" s="45"/>
      <c r="F97" s="45"/>
    </row>
    <row r="98" spans="1:6" ht="30" x14ac:dyDescent="0.25">
      <c r="A98" s="42"/>
      <c r="B98" s="43" t="s">
        <v>773</v>
      </c>
      <c r="C98" s="44" t="s">
        <v>570</v>
      </c>
      <c r="D98" s="45"/>
      <c r="E98" s="45"/>
      <c r="F98" s="45">
        <v>58823529.409999996</v>
      </c>
    </row>
    <row r="99" spans="1:6" ht="45" x14ac:dyDescent="0.25">
      <c r="A99" s="42"/>
      <c r="B99" s="43" t="s">
        <v>774</v>
      </c>
      <c r="C99" s="44" t="s">
        <v>572</v>
      </c>
      <c r="D99" s="45"/>
      <c r="E99" s="45"/>
      <c r="F99" s="45">
        <v>68627450.980000004</v>
      </c>
    </row>
    <row r="100" spans="1:6" ht="45" x14ac:dyDescent="0.25">
      <c r="A100" s="42"/>
      <c r="B100" s="43" t="s">
        <v>775</v>
      </c>
      <c r="C100" s="44" t="s">
        <v>571</v>
      </c>
      <c r="D100" s="45"/>
      <c r="E100" s="45"/>
      <c r="F100" s="45">
        <v>6862745.0999999996</v>
      </c>
    </row>
    <row r="101" spans="1:6" ht="30" x14ac:dyDescent="0.25">
      <c r="A101" s="42"/>
      <c r="B101" s="43" t="s">
        <v>776</v>
      </c>
      <c r="C101" s="44" t="s">
        <v>573</v>
      </c>
      <c r="D101" s="45"/>
      <c r="E101" s="45"/>
      <c r="F101" s="45">
        <v>68627450.980000004</v>
      </c>
    </row>
    <row r="102" spans="1:6" ht="45" x14ac:dyDescent="0.25">
      <c r="A102" s="42"/>
      <c r="B102" s="43" t="s">
        <v>777</v>
      </c>
      <c r="C102" s="44" t="s">
        <v>574</v>
      </c>
      <c r="D102" s="45"/>
      <c r="E102" s="45"/>
      <c r="F102" s="45">
        <v>70058823.530000001</v>
      </c>
    </row>
    <row r="103" spans="1:6" ht="30" x14ac:dyDescent="0.25">
      <c r="A103" s="42"/>
      <c r="B103" s="43" t="s">
        <v>778</v>
      </c>
      <c r="C103" s="44" t="s">
        <v>575</v>
      </c>
      <c r="D103" s="45"/>
      <c r="E103" s="45"/>
      <c r="F103" s="45">
        <v>147059803.53</v>
      </c>
    </row>
    <row r="104" spans="1:6" ht="30" x14ac:dyDescent="0.25">
      <c r="A104" s="42"/>
      <c r="B104" s="43" t="s">
        <v>779</v>
      </c>
      <c r="C104" s="44" t="s">
        <v>576</v>
      </c>
      <c r="D104" s="45"/>
      <c r="E104" s="45"/>
      <c r="F104" s="45"/>
    </row>
    <row r="105" spans="1:6" ht="45" x14ac:dyDescent="0.25">
      <c r="A105" s="42"/>
      <c r="B105" s="43" t="s">
        <v>780</v>
      </c>
      <c r="C105" s="44" t="s">
        <v>577</v>
      </c>
      <c r="D105" s="45"/>
      <c r="E105" s="45"/>
      <c r="F105" s="45">
        <v>68627450.980000004</v>
      </c>
    </row>
    <row r="106" spans="1:6" ht="30" x14ac:dyDescent="0.25">
      <c r="A106" s="42"/>
      <c r="B106" s="43" t="s">
        <v>781</v>
      </c>
      <c r="C106" s="44" t="s">
        <v>578</v>
      </c>
      <c r="D106" s="45"/>
      <c r="E106" s="45"/>
      <c r="F106" s="45"/>
    </row>
    <row r="107" spans="1:6" ht="60" x14ac:dyDescent="0.25">
      <c r="A107" s="42"/>
      <c r="B107" s="43" t="s">
        <v>782</v>
      </c>
      <c r="C107" s="44" t="s">
        <v>579</v>
      </c>
      <c r="D107" s="45"/>
      <c r="E107" s="45"/>
      <c r="F107" s="45"/>
    </row>
    <row r="108" spans="1:6" ht="45" x14ac:dyDescent="0.25">
      <c r="A108" s="42"/>
      <c r="B108" s="43" t="s">
        <v>783</v>
      </c>
      <c r="C108" s="44" t="s">
        <v>580</v>
      </c>
      <c r="D108" s="45"/>
      <c r="E108" s="45"/>
      <c r="F108" s="45">
        <v>41176470.590000004</v>
      </c>
    </row>
    <row r="109" spans="1:6" ht="45" x14ac:dyDescent="0.25">
      <c r="A109" s="42"/>
      <c r="B109" s="43" t="s">
        <v>784</v>
      </c>
      <c r="C109" s="44" t="s">
        <v>581</v>
      </c>
      <c r="D109" s="45"/>
      <c r="E109" s="45"/>
      <c r="F109" s="45">
        <v>117647058.81999999</v>
      </c>
    </row>
    <row r="110" spans="1:6" ht="30" x14ac:dyDescent="0.25">
      <c r="A110" s="42"/>
      <c r="B110" s="43" t="s">
        <v>785</v>
      </c>
      <c r="C110" s="44" t="s">
        <v>582</v>
      </c>
      <c r="D110" s="45"/>
      <c r="E110" s="45"/>
      <c r="F110" s="45">
        <v>147058823.53</v>
      </c>
    </row>
    <row r="111" spans="1:6" ht="45" x14ac:dyDescent="0.25">
      <c r="A111" s="42"/>
      <c r="B111" s="43" t="s">
        <v>786</v>
      </c>
      <c r="C111" s="44" t="s">
        <v>583</v>
      </c>
      <c r="D111" s="45"/>
      <c r="E111" s="45"/>
      <c r="F111" s="45">
        <v>1166364.26</v>
      </c>
    </row>
    <row r="112" spans="1:6" x14ac:dyDescent="0.25">
      <c r="A112" s="42"/>
      <c r="B112" s="43" t="s">
        <v>787</v>
      </c>
      <c r="C112" s="44" t="s">
        <v>584</v>
      </c>
      <c r="D112" s="45"/>
      <c r="E112" s="45"/>
      <c r="F112" s="45">
        <v>65282352.939999998</v>
      </c>
    </row>
    <row r="113" spans="1:6" ht="30" x14ac:dyDescent="0.25">
      <c r="A113" s="42"/>
      <c r="B113" s="43" t="s">
        <v>788</v>
      </c>
      <c r="C113" s="44" t="s">
        <v>585</v>
      </c>
      <c r="D113" s="45"/>
      <c r="E113" s="45"/>
      <c r="F113" s="45">
        <v>44117607.060000002</v>
      </c>
    </row>
    <row r="114" spans="1:6" ht="45" x14ac:dyDescent="0.25">
      <c r="A114" s="42"/>
      <c r="B114" s="43" t="s">
        <v>791</v>
      </c>
      <c r="C114" s="44" t="s">
        <v>586</v>
      </c>
      <c r="D114" s="45"/>
      <c r="E114" s="45"/>
      <c r="F114" s="45">
        <v>6617647.0599999996</v>
      </c>
    </row>
    <row r="115" spans="1:6" hidden="1" x14ac:dyDescent="0.25">
      <c r="A115" s="46"/>
      <c r="B115" s="43"/>
      <c r="C115" s="44"/>
      <c r="D115" s="45"/>
      <c r="E115" s="45"/>
      <c r="F115" s="45"/>
    </row>
    <row r="116" spans="1:6" hidden="1" x14ac:dyDescent="0.25">
      <c r="A116" s="46"/>
      <c r="B116" s="43"/>
      <c r="C116" s="44"/>
      <c r="D116" s="45"/>
      <c r="E116" s="45"/>
      <c r="F116" s="45"/>
    </row>
    <row r="117" spans="1:6" hidden="1" x14ac:dyDescent="0.25"/>
    <row r="118" spans="1:6" hidden="1" x14ac:dyDescent="0.25"/>
    <row r="119" spans="1:6" hidden="1" x14ac:dyDescent="0.25"/>
    <row r="120" spans="1:6" hidden="1" x14ac:dyDescent="0.25"/>
    <row r="121" spans="1:6" hidden="1" x14ac:dyDescent="0.25"/>
    <row r="122" spans="1:6" hidden="1" x14ac:dyDescent="0.25"/>
    <row r="123" spans="1:6" hidden="1" x14ac:dyDescent="0.25"/>
    <row r="124" spans="1:6" hidden="1" x14ac:dyDescent="0.25"/>
    <row r="125" spans="1:6" hidden="1" x14ac:dyDescent="0.25"/>
    <row r="126" spans="1:6" hidden="1" x14ac:dyDescent="0.25"/>
    <row r="127" spans="1:6" hidden="1" x14ac:dyDescent="0.25"/>
    <row r="128" spans="1:6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/oPRmmlWsJ9jNaPJDPIqbCAqVaig0C0JaF87q9nAnzAar978Bi90ngYwWiKAy+YHmtWsS8U2oW66rbxytn15sQ==" saltValue="d95YuLxq+lEM4LPzYuT79A==" spinCount="100000" sheet="1" objects="1" scenarios="1" formatColumns="0" formatRows="0" selectLockedCells="1"/>
  <mergeCells count="6">
    <mergeCell ref="A91:F91"/>
    <mergeCell ref="A92:F92"/>
    <mergeCell ref="A93:F93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80" orientation="landscape" r:id="rId1"/>
  <rowBreaks count="1" manualBreakCount="1">
    <brk id="8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topLeftCell="A3" zoomScale="90" zoomScaleNormal="8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826</v>
      </c>
      <c r="B3" s="70"/>
      <c r="C3" s="70"/>
      <c r="D3" s="70"/>
      <c r="E3" s="70"/>
    </row>
    <row r="4" spans="1:5" x14ac:dyDescent="0.25">
      <c r="A4" s="69" t="s">
        <v>762</v>
      </c>
      <c r="B4" s="69"/>
      <c r="C4" s="69"/>
      <c r="D4" s="69"/>
      <c r="E4" s="69"/>
    </row>
    <row r="6" spans="1:5" ht="51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35651491</v>
      </c>
      <c r="D7" s="12">
        <f t="shared" ref="D7:E7" si="0">D8+D13+D20</f>
        <v>35651491</v>
      </c>
      <c r="E7" s="12">
        <f t="shared" si="0"/>
        <v>27312202</v>
      </c>
    </row>
    <row r="8" spans="1:5" s="1" customFormat="1" x14ac:dyDescent="0.25">
      <c r="A8" s="3">
        <v>2101</v>
      </c>
      <c r="B8" s="3" t="s">
        <v>5</v>
      </c>
      <c r="C8" s="12">
        <f>C9</f>
        <v>35651491</v>
      </c>
      <c r="D8" s="12">
        <f t="shared" ref="D8:E8" si="1">D9</f>
        <v>35651491</v>
      </c>
      <c r="E8" s="12">
        <f t="shared" si="1"/>
        <v>27312202</v>
      </c>
    </row>
    <row r="9" spans="1:5" s="1" customFormat="1" x14ac:dyDescent="0.25">
      <c r="A9" s="3">
        <v>210101</v>
      </c>
      <c r="B9" s="3" t="s">
        <v>6</v>
      </c>
      <c r="C9" s="12">
        <f>SUM(C10:C12)</f>
        <v>35651491</v>
      </c>
      <c r="D9" s="12">
        <f t="shared" ref="D9:E9" si="2">SUM(D10:D12)</f>
        <v>35651491</v>
      </c>
      <c r="E9" s="12">
        <f t="shared" si="2"/>
        <v>27312202</v>
      </c>
    </row>
    <row r="10" spans="1:5" x14ac:dyDescent="0.25">
      <c r="A10" s="59">
        <v>21010101</v>
      </c>
      <c r="B10" s="48" t="s">
        <v>5</v>
      </c>
      <c r="C10" s="41">
        <v>35651491</v>
      </c>
      <c r="D10" s="41">
        <v>35651491</v>
      </c>
      <c r="E10" s="41">
        <v>27312202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UT3mRG/4mBedBxIeICsgISH5x7kYBuQit3t9TONIKSeQZq9kB8806cOQ5mzOgeXipUQGD9jNM3IL7xApVaijw==" saltValue="1FtSYiNYozy+C+P8yJCWz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A14" zoomScale="90" zoomScaleNormal="8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827</v>
      </c>
      <c r="B4" s="70"/>
      <c r="C4" s="70"/>
      <c r="D4" s="70"/>
      <c r="E4" s="70"/>
    </row>
    <row r="5" spans="1:5" x14ac:dyDescent="0.25">
      <c r="A5" s="69" t="s">
        <v>762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50000000</v>
      </c>
      <c r="D7" s="12">
        <f t="shared" ref="D7:E7" si="0">D8+D84+D88+D93</f>
        <v>21330000</v>
      </c>
      <c r="E7" s="12">
        <f t="shared" si="0"/>
        <v>45500000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50000000</v>
      </c>
      <c r="D8" s="12">
        <f t="shared" ref="D8:E8" si="1">D9+D14+D22+D36+D45+D48+D54+D63+D67+D70</f>
        <v>21330000</v>
      </c>
      <c r="E8" s="12">
        <f t="shared" si="1"/>
        <v>45500000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830000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830000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4000000</v>
      </c>
      <c r="D14" s="12">
        <f>SUM(D15:D21)</f>
        <v>1500000</v>
      </c>
      <c r="E14" s="12">
        <f>SUM(E15:E21)</f>
        <v>7000000</v>
      </c>
    </row>
    <row r="15" spans="1:5" x14ac:dyDescent="0.25">
      <c r="A15" s="43">
        <v>22020201</v>
      </c>
      <c r="B15" s="44" t="s">
        <v>28</v>
      </c>
      <c r="C15" s="41">
        <v>4000000</v>
      </c>
      <c r="D15" s="41">
        <v>1500000</v>
      </c>
      <c r="E15" s="41">
        <v>7000000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3">SUM(D23:D35)</f>
        <v>1500000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41">
        <v>1500000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31000000</v>
      </c>
      <c r="D36" s="12">
        <f t="shared" ref="D36:E36" si="4">SUM(D37:D44)</f>
        <v>14500000</v>
      </c>
      <c r="E36" s="12">
        <f t="shared" si="4"/>
        <v>31000000</v>
      </c>
    </row>
    <row r="37" spans="1:5" x14ac:dyDescent="0.25">
      <c r="A37" s="43">
        <v>22020401</v>
      </c>
      <c r="B37" s="44" t="s">
        <v>50</v>
      </c>
      <c r="C37" s="41">
        <v>10000000</v>
      </c>
      <c r="D37" s="41">
        <v>9500000</v>
      </c>
      <c r="E37" s="41">
        <v>30000000</v>
      </c>
    </row>
    <row r="38" spans="1:5" x14ac:dyDescent="0.25">
      <c r="A38" s="43">
        <v>22020402</v>
      </c>
      <c r="B38" s="44" t="s">
        <v>51</v>
      </c>
      <c r="C38" s="41">
        <v>3000000</v>
      </c>
      <c r="D38" s="41"/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18000000</v>
      </c>
      <c r="D41" s="41">
        <v>5000000</v>
      </c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8000000</v>
      </c>
      <c r="D70" s="12">
        <f t="shared" ref="D70:E70" si="10">SUM(D71:D83)</f>
        <v>3000000</v>
      </c>
      <c r="E70" s="12">
        <f t="shared" si="10"/>
        <v>4500000</v>
      </c>
    </row>
    <row r="71" spans="1:5" x14ac:dyDescent="0.25">
      <c r="A71" s="43">
        <v>22021001</v>
      </c>
      <c r="B71" s="44" t="s">
        <v>84</v>
      </c>
      <c r="C71" s="41">
        <v>2500000</v>
      </c>
      <c r="D71" s="41">
        <v>500000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1500000</v>
      </c>
      <c r="D72" s="41">
        <v>1000000</v>
      </c>
      <c r="E72" s="41">
        <v>1500000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1500000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IGBU7+t8PH39E5+o9W300ebz1LZpRB2HUnDvIiYI2/tn9yhgMIUga4NJjkyPrFMPFdTHN1C0sRyNMF66Ij7Kw==" saltValue="la9fe9WFBNnB3QLDbs2PO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topLeftCell="A24" zoomScale="80" zoomScaleNormal="85" zoomScaleSheetLayoutView="80" workbookViewId="0">
      <selection activeCell="A76" activeCellId="8" sqref="A8:XFD8 A18:XFD18 A29:XFD29 A35:XFD38 A41:XFD41 A50:XFD55 A57:XFD65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828</v>
      </c>
      <c r="B2" s="69"/>
      <c r="C2" s="69"/>
      <c r="D2" s="69"/>
      <c r="E2" s="69"/>
    </row>
    <row r="3" spans="1:6" x14ac:dyDescent="0.25">
      <c r="A3" s="69" t="s">
        <v>762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607</v>
      </c>
      <c r="B6" s="4">
        <v>3</v>
      </c>
      <c r="C6" s="5" t="s">
        <v>113</v>
      </c>
      <c r="D6" s="11">
        <f>D7+D17+D28+D34+D40+D49+D56+D68+D75+D81</f>
        <v>656000000</v>
      </c>
      <c r="E6" s="11">
        <f t="shared" ref="E6:F6" si="0">E7+E17+E28+E34+E40+E49+E56+E68+E75+E81</f>
        <v>186426754</v>
      </c>
      <c r="F6" s="11">
        <f t="shared" si="0"/>
        <v>966000000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31000000</v>
      </c>
      <c r="E7" s="11">
        <f t="shared" ref="E7:F7" si="1">SUM(E8:E16)</f>
        <v>10000000</v>
      </c>
      <c r="F7" s="11">
        <f t="shared" si="1"/>
        <v>61000000</v>
      </c>
    </row>
    <row r="8" spans="1:6" hidden="1" x14ac:dyDescent="0.25">
      <c r="A8" s="42" t="s">
        <v>608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/>
      <c r="C9" s="44" t="s">
        <v>895</v>
      </c>
      <c r="D9" s="45">
        <v>30000000</v>
      </c>
      <c r="E9" s="45">
        <v>10000000</v>
      </c>
      <c r="F9" s="45">
        <v>60000000</v>
      </c>
    </row>
    <row r="10" spans="1:6" x14ac:dyDescent="0.25">
      <c r="A10" s="44"/>
      <c r="B10" s="43"/>
      <c r="C10" s="44" t="s">
        <v>893</v>
      </c>
      <c r="D10" s="45">
        <v>1000000</v>
      </c>
      <c r="E10" s="45"/>
      <c r="F10" s="45">
        <v>1000000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625000000</v>
      </c>
      <c r="E17" s="11">
        <f t="shared" ref="E17:F17" si="2">SUM(E18:E27)</f>
        <v>176426754</v>
      </c>
      <c r="F17" s="11">
        <f t="shared" si="2"/>
        <v>905000000</v>
      </c>
    </row>
    <row r="18" spans="1:6" hidden="1" x14ac:dyDescent="0.25">
      <c r="A18" s="42" t="s">
        <v>609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7"/>
      <c r="C19" s="46" t="s">
        <v>896</v>
      </c>
      <c r="D19" s="45">
        <v>80000000</v>
      </c>
      <c r="E19" s="45">
        <v>45000000</v>
      </c>
      <c r="F19" s="45">
        <v>45000000</v>
      </c>
    </row>
    <row r="20" spans="1:6" ht="30" x14ac:dyDescent="0.25">
      <c r="A20" s="46"/>
      <c r="B20" s="47"/>
      <c r="C20" s="46" t="s">
        <v>894</v>
      </c>
      <c r="D20" s="45">
        <v>50000000</v>
      </c>
      <c r="E20" s="45"/>
      <c r="F20" s="45">
        <v>150000000</v>
      </c>
    </row>
    <row r="21" spans="1:6" ht="30" x14ac:dyDescent="0.25">
      <c r="A21" s="46"/>
      <c r="B21" s="47"/>
      <c r="C21" s="46" t="s">
        <v>897</v>
      </c>
      <c r="D21" s="45">
        <v>110000000</v>
      </c>
      <c r="E21" s="45">
        <v>109926754</v>
      </c>
      <c r="F21" s="45">
        <v>180000000</v>
      </c>
    </row>
    <row r="22" spans="1:6" ht="30" x14ac:dyDescent="0.25">
      <c r="A22" s="46"/>
      <c r="B22" s="47"/>
      <c r="C22" s="46" t="s">
        <v>898</v>
      </c>
      <c r="D22" s="45">
        <v>150000000</v>
      </c>
      <c r="E22" s="45"/>
      <c r="F22" s="45">
        <v>150000000</v>
      </c>
    </row>
    <row r="23" spans="1:6" ht="30" x14ac:dyDescent="0.25">
      <c r="A23" s="46"/>
      <c r="B23" s="47"/>
      <c r="C23" s="46" t="s">
        <v>899</v>
      </c>
      <c r="D23" s="45">
        <v>100000000</v>
      </c>
      <c r="E23" s="45"/>
      <c r="F23" s="45">
        <v>80000000</v>
      </c>
    </row>
    <row r="24" spans="1:6" ht="30" x14ac:dyDescent="0.25">
      <c r="A24" s="46"/>
      <c r="B24" s="47"/>
      <c r="C24" s="46" t="s">
        <v>900</v>
      </c>
      <c r="D24" s="45">
        <v>35000000</v>
      </c>
      <c r="E24" s="45">
        <v>21500000</v>
      </c>
      <c r="F24" s="45">
        <v>40000000</v>
      </c>
    </row>
    <row r="25" spans="1:6" ht="30" x14ac:dyDescent="0.25">
      <c r="A25" s="46"/>
      <c r="B25" s="47"/>
      <c r="C25" s="46" t="s">
        <v>925</v>
      </c>
      <c r="D25" s="45">
        <v>100000000</v>
      </c>
      <c r="E25" s="45"/>
      <c r="F25" s="45">
        <v>80000000</v>
      </c>
    </row>
    <row r="26" spans="1:6" ht="30" x14ac:dyDescent="0.25">
      <c r="A26" s="46"/>
      <c r="B26" s="47"/>
      <c r="C26" s="46" t="s">
        <v>926</v>
      </c>
      <c r="D26" s="45"/>
      <c r="E26" s="45"/>
      <c r="F26" s="45">
        <v>180000000</v>
      </c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678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679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680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681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682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683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684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685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686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687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688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689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690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691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692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693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694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695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25">
      <c r="A82" s="42" t="s">
        <v>696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Cu2cShP2YPVOEJRmSFYMAJ4fzvgMO1OjyMc0cpWxXPnKqFwCal5tbii+KYGT88GUQClwISGh4nUHlXA/JX2TQ==" saltValue="Wa3zGQSu0PMclpqXmAHvb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829</v>
      </c>
      <c r="B3" s="70"/>
      <c r="C3" s="70"/>
      <c r="D3" s="70"/>
      <c r="E3" s="70"/>
    </row>
    <row r="4" spans="1:5" x14ac:dyDescent="0.25">
      <c r="A4" s="69" t="s">
        <v>763</v>
      </c>
      <c r="B4" s="69"/>
      <c r="C4" s="69"/>
      <c r="D4" s="69"/>
      <c r="E4" s="69"/>
    </row>
    <row r="6" spans="1:5" ht="44.4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C8+C14+C21</f>
        <v>515735136</v>
      </c>
      <c r="D7" s="12">
        <f t="shared" ref="D7:E7" si="0">D8+D14+D21</f>
        <v>515735136</v>
      </c>
      <c r="E7" s="12">
        <f t="shared" si="0"/>
        <v>496396556.91000003</v>
      </c>
    </row>
    <row r="8" spans="1:5" s="1" customFormat="1" x14ac:dyDescent="0.25">
      <c r="A8" s="3">
        <v>2101</v>
      </c>
      <c r="B8" s="3" t="s">
        <v>5</v>
      </c>
      <c r="C8" s="12">
        <f>C9</f>
        <v>515735136</v>
      </c>
      <c r="D8" s="12">
        <f t="shared" ref="D8:E8" si="1">D9</f>
        <v>515735136</v>
      </c>
      <c r="E8" s="12">
        <f t="shared" si="1"/>
        <v>496396556.91000003</v>
      </c>
    </row>
    <row r="9" spans="1:5" s="1" customFormat="1" x14ac:dyDescent="0.25">
      <c r="A9" s="3">
        <v>210101</v>
      </c>
      <c r="B9" s="3" t="s">
        <v>6</v>
      </c>
      <c r="C9" s="12">
        <f>SUM(C10:C13)</f>
        <v>515735136</v>
      </c>
      <c r="D9" s="12">
        <f t="shared" ref="D9:E9" si="2">SUM(D10:D13)</f>
        <v>515735136</v>
      </c>
      <c r="E9" s="12">
        <f t="shared" si="2"/>
        <v>496396556.91000003</v>
      </c>
    </row>
    <row r="10" spans="1:5" x14ac:dyDescent="0.25">
      <c r="A10" s="59">
        <v>21010101</v>
      </c>
      <c r="B10" s="48" t="s">
        <v>797</v>
      </c>
      <c r="C10" s="41">
        <v>66271266</v>
      </c>
      <c r="D10" s="41">
        <v>66271266</v>
      </c>
      <c r="E10" s="41">
        <v>57955706</v>
      </c>
    </row>
    <row r="11" spans="1:5" x14ac:dyDescent="0.25">
      <c r="A11" s="59">
        <v>21010101</v>
      </c>
      <c r="B11" s="48" t="s">
        <v>798</v>
      </c>
      <c r="C11" s="41">
        <v>449463870</v>
      </c>
      <c r="D11" s="41">
        <v>449463870</v>
      </c>
      <c r="E11" s="41">
        <v>438440850.91000003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hidden="1" x14ac:dyDescent="0.25">
      <c r="A18" s="59">
        <v>21020109</v>
      </c>
      <c r="B18" s="48" t="s">
        <v>13</v>
      </c>
      <c r="C18" s="41"/>
      <c r="D18" s="41"/>
      <c r="E18" s="41"/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mvTZBb24XNbs26WVN1CeONXtyfWjf7wzgohbDHkRqMiQ+GqAu9p4cEv3QnWs0gLrzvFJqSUGwINEBY9qklCsw==" saltValue="n+la4uDNjVZbShr0rDaRv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3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830</v>
      </c>
      <c r="B4" s="70"/>
      <c r="C4" s="70"/>
      <c r="D4" s="70"/>
      <c r="E4" s="70"/>
    </row>
    <row r="5" spans="1:5" x14ac:dyDescent="0.25">
      <c r="A5" s="69" t="s">
        <v>763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C8+C84+C92+C97</f>
        <v>515500000</v>
      </c>
      <c r="D7" s="12">
        <f t="shared" ref="D7:E7" si="0">D8+D84+D92+D97</f>
        <v>326800000</v>
      </c>
      <c r="E7" s="12">
        <f t="shared" si="0"/>
        <v>479000000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35000000</v>
      </c>
      <c r="D8" s="12">
        <f t="shared" ref="D8:E8" si="1">D9+D14+D22+D36+D45+D48+D54+D63+D67+D70</f>
        <v>17300000</v>
      </c>
      <c r="E8" s="12">
        <f t="shared" si="1"/>
        <v>40000000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4000000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4000000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41"/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1000000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1000000</v>
      </c>
      <c r="E37" s="41">
        <v>3000000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23000000</v>
      </c>
      <c r="D70" s="12">
        <f t="shared" ref="D70:E70" si="10">SUM(D71:D83)</f>
        <v>12300000</v>
      </c>
      <c r="E70" s="12">
        <f t="shared" si="10"/>
        <v>31000000</v>
      </c>
    </row>
    <row r="71" spans="1:5" x14ac:dyDescent="0.25">
      <c r="A71" s="43">
        <v>22021001</v>
      </c>
      <c r="B71" s="44" t="s">
        <v>84</v>
      </c>
      <c r="C71" s="41">
        <v>17000000</v>
      </c>
      <c r="D71" s="41">
        <v>8800000</v>
      </c>
      <c r="E71" s="41">
        <v>5000000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6000000</v>
      </c>
      <c r="D76" s="41">
        <v>3500000</v>
      </c>
      <c r="E76" s="41">
        <v>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x14ac:dyDescent="0.25">
      <c r="A78" s="43">
        <v>22021009</v>
      </c>
      <c r="B78" s="44" t="s">
        <v>91</v>
      </c>
      <c r="C78" s="41"/>
      <c r="D78" s="41"/>
      <c r="E78" s="41">
        <v>8000000</v>
      </c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/>
      <c r="D83" s="41"/>
      <c r="E83" s="41">
        <v>10000000</v>
      </c>
    </row>
    <row r="84" spans="1:5" s="1" customFormat="1" x14ac:dyDescent="0.25">
      <c r="A84" s="4">
        <v>2204</v>
      </c>
      <c r="B84" s="5" t="s">
        <v>97</v>
      </c>
      <c r="C84" s="12">
        <f>C85</f>
        <v>450500000</v>
      </c>
      <c r="D84" s="12">
        <f t="shared" ref="D84:E84" si="11">D85</f>
        <v>298300000</v>
      </c>
      <c r="E84" s="12">
        <f t="shared" si="11"/>
        <v>364000000</v>
      </c>
    </row>
    <row r="85" spans="1:5" s="1" customFormat="1" x14ac:dyDescent="0.25">
      <c r="A85" s="4">
        <v>220401</v>
      </c>
      <c r="B85" s="5" t="s">
        <v>98</v>
      </c>
      <c r="C85" s="12">
        <f>SUM(C88:C91)</f>
        <v>450500000</v>
      </c>
      <c r="D85" s="12">
        <f>SUM(D88:D91)</f>
        <v>298300000</v>
      </c>
      <c r="E85" s="12">
        <f>SUM(E88:E91)</f>
        <v>364000000</v>
      </c>
    </row>
    <row r="86" spans="1:5" s="1" customFormat="1" hidden="1" x14ac:dyDescent="0.25">
      <c r="A86" s="4"/>
      <c r="B86" s="5"/>
      <c r="C86" s="12"/>
      <c r="D86" s="12"/>
      <c r="E86" s="12"/>
    </row>
    <row r="87" spans="1:5" s="1" customFormat="1" hidden="1" x14ac:dyDescent="0.25">
      <c r="A87" s="4"/>
      <c r="B87" s="5"/>
      <c r="C87" s="12"/>
      <c r="D87" s="12"/>
      <c r="E87" s="12"/>
    </row>
    <row r="88" spans="1:5" x14ac:dyDescent="0.25">
      <c r="A88" s="43">
        <v>22040105</v>
      </c>
      <c r="B88" s="44" t="s">
        <v>927</v>
      </c>
      <c r="C88" s="41">
        <v>280000000</v>
      </c>
      <c r="D88" s="41">
        <v>152000000</v>
      </c>
      <c r="E88" s="41">
        <v>200000000</v>
      </c>
    </row>
    <row r="89" spans="1:5" x14ac:dyDescent="0.25">
      <c r="A89" s="43">
        <v>22040105</v>
      </c>
      <c r="B89" s="44" t="s">
        <v>957</v>
      </c>
      <c r="C89" s="41">
        <v>12000000</v>
      </c>
      <c r="D89" s="41">
        <v>12000000</v>
      </c>
      <c r="E89" s="41">
        <v>24000000</v>
      </c>
    </row>
    <row r="90" spans="1:5" x14ac:dyDescent="0.25">
      <c r="A90" s="43">
        <v>22040105</v>
      </c>
      <c r="B90" s="44" t="s">
        <v>928</v>
      </c>
      <c r="C90" s="41">
        <v>148500000</v>
      </c>
      <c r="D90" s="41">
        <v>128500000</v>
      </c>
      <c r="E90" s="41">
        <v>140000000</v>
      </c>
    </row>
    <row r="91" spans="1:5" x14ac:dyDescent="0.25">
      <c r="A91" s="43"/>
      <c r="B91" s="44" t="s">
        <v>100</v>
      </c>
      <c r="C91" s="41">
        <v>10000000</v>
      </c>
      <c r="D91" s="41">
        <v>5800000</v>
      </c>
      <c r="E91" s="41"/>
    </row>
    <row r="92" spans="1:5" s="1" customFormat="1" x14ac:dyDescent="0.25">
      <c r="A92" s="4">
        <v>2205</v>
      </c>
      <c r="B92" s="5" t="s">
        <v>101</v>
      </c>
      <c r="C92" s="12">
        <f>C93</f>
        <v>30000000</v>
      </c>
      <c r="D92" s="12">
        <f t="shared" ref="D92:E92" si="12">D93</f>
        <v>11200000</v>
      </c>
      <c r="E92" s="12">
        <f t="shared" si="12"/>
        <v>75000000</v>
      </c>
    </row>
    <row r="93" spans="1:5" s="1" customFormat="1" x14ac:dyDescent="0.25">
      <c r="A93" s="4">
        <v>220501</v>
      </c>
      <c r="B93" s="5" t="s">
        <v>102</v>
      </c>
      <c r="C93" s="12">
        <f>SUM(C94:C96)</f>
        <v>30000000</v>
      </c>
      <c r="D93" s="12">
        <f t="shared" ref="D93:E93" si="13">SUM(D94:D96)</f>
        <v>11200000</v>
      </c>
      <c r="E93" s="12">
        <f t="shared" si="13"/>
        <v>75000000</v>
      </c>
    </row>
    <row r="94" spans="1:5" x14ac:dyDescent="0.25">
      <c r="A94" s="43">
        <v>22050105</v>
      </c>
      <c r="B94" s="44" t="s">
        <v>103</v>
      </c>
      <c r="C94" s="41">
        <v>10000000</v>
      </c>
      <c r="D94" s="41">
        <v>4000000</v>
      </c>
      <c r="E94" s="41">
        <v>20000000</v>
      </c>
    </row>
    <row r="95" spans="1:5" x14ac:dyDescent="0.25">
      <c r="A95" s="43">
        <v>22050108</v>
      </c>
      <c r="B95" s="44" t="s">
        <v>104</v>
      </c>
      <c r="C95" s="41">
        <v>20000000</v>
      </c>
      <c r="D95" s="41">
        <v>7200000</v>
      </c>
      <c r="E95" s="41">
        <v>50000000</v>
      </c>
    </row>
    <row r="96" spans="1:5" x14ac:dyDescent="0.25">
      <c r="A96" s="43">
        <v>22050110</v>
      </c>
      <c r="B96" s="44" t="s">
        <v>105</v>
      </c>
      <c r="C96" s="41"/>
      <c r="D96" s="41"/>
      <c r="E96" s="41">
        <v>5000000</v>
      </c>
    </row>
    <row r="97" spans="1:5" s="1" customFormat="1" x14ac:dyDescent="0.25">
      <c r="A97" s="4">
        <v>2206</v>
      </c>
      <c r="B97" s="5" t="s">
        <v>106</v>
      </c>
      <c r="C97" s="12">
        <f>C98+C100</f>
        <v>0</v>
      </c>
      <c r="D97" s="12">
        <f t="shared" ref="D97:E97" si="14">D98+D100</f>
        <v>0</v>
      </c>
      <c r="E97" s="12">
        <f t="shared" si="14"/>
        <v>0</v>
      </c>
    </row>
    <row r="98" spans="1:5" s="1" customFormat="1" x14ac:dyDescent="0.25">
      <c r="A98" s="4">
        <v>220603</v>
      </c>
      <c r="B98" s="5" t="s">
        <v>107</v>
      </c>
      <c r="C98" s="12">
        <f>C99</f>
        <v>0</v>
      </c>
      <c r="D98" s="12">
        <f t="shared" ref="D98:E98" si="15">D99</f>
        <v>0</v>
      </c>
      <c r="E98" s="12">
        <f t="shared" si="15"/>
        <v>0</v>
      </c>
    </row>
    <row r="99" spans="1:5" hidden="1" x14ac:dyDescent="0.25">
      <c r="A99" s="43">
        <v>22060301</v>
      </c>
      <c r="B99" s="44" t="s">
        <v>108</v>
      </c>
      <c r="C99" s="41"/>
      <c r="D99" s="41"/>
      <c r="E99" s="41"/>
    </row>
    <row r="100" spans="1:5" s="1" customFormat="1" x14ac:dyDescent="0.25">
      <c r="A100" s="4">
        <v>220604</v>
      </c>
      <c r="B100" s="5" t="s">
        <v>109</v>
      </c>
      <c r="C100" s="12">
        <f>SUM(C101:C102)</f>
        <v>0</v>
      </c>
      <c r="D100" s="12">
        <f t="shared" ref="D100:E100" si="16">SUM(D101:D102)</f>
        <v>0</v>
      </c>
      <c r="E100" s="12">
        <f t="shared" si="16"/>
        <v>0</v>
      </c>
    </row>
    <row r="101" spans="1:5" hidden="1" x14ac:dyDescent="0.25">
      <c r="A101" s="43">
        <v>22060401</v>
      </c>
      <c r="B101" s="44" t="s">
        <v>110</v>
      </c>
      <c r="C101" s="41"/>
      <c r="D101" s="41"/>
      <c r="E101" s="41"/>
    </row>
    <row r="102" spans="1:5" hidden="1" x14ac:dyDescent="0.25">
      <c r="A102" s="48"/>
      <c r="B102" s="48"/>
      <c r="C102" s="41"/>
      <c r="D102" s="41"/>
      <c r="E102" s="41"/>
    </row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7VV4HVlFVN3rB+2S1NLqCrCxs5DUuyMaaYhdwCagBtq1WBHKBoZqYaMPW8qO4n6XYHKollvAvEyQxREcueAOw==" saltValue="/56axPYx+uvjvzSrOLaUf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topLeftCell="A7" zoomScale="80" zoomScaleNormal="100" zoomScaleSheetLayoutView="80" workbookViewId="0">
      <selection activeCell="A76" activeCellId="8" sqref="A8:XFD8 A18:XFD18 A29:XFD29 A35:XFD38 A41:XFD41 A50:XFD51 A57:XFD65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831</v>
      </c>
      <c r="B2" s="69"/>
      <c r="C2" s="69"/>
      <c r="D2" s="69"/>
      <c r="E2" s="69"/>
    </row>
    <row r="3" spans="1:6" x14ac:dyDescent="0.25">
      <c r="A3" s="69" t="s">
        <v>763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610</v>
      </c>
      <c r="B6" s="4">
        <v>3</v>
      </c>
      <c r="C6" s="5" t="s">
        <v>113</v>
      </c>
      <c r="D6" s="11">
        <f>D7+D17+D28+D34+D40+D49+D56+D68+D75+D81</f>
        <v>192020000</v>
      </c>
      <c r="E6" s="11">
        <f t="shared" ref="E6:F6" si="0">E7+E17+E28+E34+E40+E49+E56+E68+E75+E81</f>
        <v>30320000</v>
      </c>
      <c r="F6" s="11">
        <f t="shared" si="0"/>
        <v>358000000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131000000</v>
      </c>
      <c r="E7" s="11">
        <f t="shared" ref="E7:F7" si="1">SUM(E8:E16)</f>
        <v>29300000</v>
      </c>
      <c r="F7" s="11">
        <f t="shared" si="1"/>
        <v>168000000</v>
      </c>
    </row>
    <row r="8" spans="1:6" hidden="1" x14ac:dyDescent="0.25">
      <c r="A8" s="42" t="s">
        <v>611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32010206</v>
      </c>
      <c r="C9" s="44" t="s">
        <v>929</v>
      </c>
      <c r="D9" s="45">
        <v>2000000</v>
      </c>
      <c r="E9" s="45">
        <v>1500000</v>
      </c>
      <c r="F9" s="45">
        <v>5000000</v>
      </c>
    </row>
    <row r="10" spans="1:6" x14ac:dyDescent="0.25">
      <c r="A10" s="44"/>
      <c r="B10" s="43">
        <v>32010501</v>
      </c>
      <c r="C10" s="44" t="s">
        <v>930</v>
      </c>
      <c r="D10" s="45">
        <v>3000000</v>
      </c>
      <c r="E10" s="45">
        <v>2000000</v>
      </c>
      <c r="F10" s="45">
        <v>3000000</v>
      </c>
    </row>
    <row r="11" spans="1:6" x14ac:dyDescent="0.25">
      <c r="A11" s="44"/>
      <c r="B11" s="43">
        <v>32010302</v>
      </c>
      <c r="C11" s="44" t="s">
        <v>931</v>
      </c>
      <c r="D11" s="45">
        <v>1000000</v>
      </c>
      <c r="E11" s="45">
        <v>800000</v>
      </c>
      <c r="F11" s="45">
        <v>10000000</v>
      </c>
    </row>
    <row r="12" spans="1:6" ht="30" x14ac:dyDescent="0.25">
      <c r="A12" s="44"/>
      <c r="B12" s="43">
        <v>32010101</v>
      </c>
      <c r="C12" s="44" t="s">
        <v>932</v>
      </c>
      <c r="D12" s="45">
        <v>50000000</v>
      </c>
      <c r="E12" s="45"/>
      <c r="F12" s="45">
        <v>60000000</v>
      </c>
    </row>
    <row r="13" spans="1:6" x14ac:dyDescent="0.25">
      <c r="A13" s="44"/>
      <c r="B13" s="43">
        <v>32010101</v>
      </c>
      <c r="C13" s="44" t="s">
        <v>933</v>
      </c>
      <c r="D13" s="45">
        <v>30000000</v>
      </c>
      <c r="E13" s="45">
        <v>10000000</v>
      </c>
      <c r="F13" s="45"/>
    </row>
    <row r="14" spans="1:6" ht="30" x14ac:dyDescent="0.25">
      <c r="A14" s="44"/>
      <c r="B14" s="43">
        <v>32010101</v>
      </c>
      <c r="C14" s="44" t="s">
        <v>934</v>
      </c>
      <c r="D14" s="45">
        <v>15000000</v>
      </c>
      <c r="E14" s="45">
        <v>15000000</v>
      </c>
      <c r="F14" s="45">
        <v>30000000</v>
      </c>
    </row>
    <row r="15" spans="1:6" ht="60" x14ac:dyDescent="0.25">
      <c r="A15" s="44"/>
      <c r="B15" s="43">
        <v>32010101</v>
      </c>
      <c r="C15" s="44" t="s">
        <v>955</v>
      </c>
      <c r="D15" s="45">
        <v>30000000</v>
      </c>
      <c r="E15" s="45"/>
      <c r="F15" s="45">
        <v>60000000</v>
      </c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61020000</v>
      </c>
      <c r="E17" s="11">
        <f t="shared" ref="E17:F17" si="2">SUM(E18:E27)</f>
        <v>1020000</v>
      </c>
      <c r="F17" s="11">
        <f t="shared" si="2"/>
        <v>190000000</v>
      </c>
    </row>
    <row r="18" spans="1:6" hidden="1" x14ac:dyDescent="0.25">
      <c r="A18" s="42" t="s">
        <v>612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7">
        <v>32010302</v>
      </c>
      <c r="C19" s="46" t="s">
        <v>935</v>
      </c>
      <c r="D19" s="45">
        <v>1020000</v>
      </c>
      <c r="E19" s="45">
        <v>1020000</v>
      </c>
      <c r="F19" s="45"/>
    </row>
    <row r="20" spans="1:6" ht="30" x14ac:dyDescent="0.25">
      <c r="A20" s="46"/>
      <c r="B20" s="47">
        <v>32010101</v>
      </c>
      <c r="C20" s="46" t="s">
        <v>936</v>
      </c>
      <c r="D20" s="45">
        <v>60000000</v>
      </c>
      <c r="E20" s="45"/>
      <c r="F20" s="45">
        <v>80000000</v>
      </c>
    </row>
    <row r="21" spans="1:6" ht="30" x14ac:dyDescent="0.25">
      <c r="A21" s="46"/>
      <c r="B21" s="47">
        <v>32010101</v>
      </c>
      <c r="C21" s="46" t="s">
        <v>937</v>
      </c>
      <c r="D21" s="45"/>
      <c r="E21" s="45"/>
      <c r="F21" s="45">
        <v>60000000</v>
      </c>
    </row>
    <row r="22" spans="1:6" ht="30" x14ac:dyDescent="0.25">
      <c r="A22" s="46"/>
      <c r="B22" s="47">
        <v>32010101</v>
      </c>
      <c r="C22" s="46" t="s">
        <v>938</v>
      </c>
      <c r="D22" s="45"/>
      <c r="E22" s="45"/>
      <c r="F22" s="45">
        <v>50000000</v>
      </c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698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699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700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701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702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703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704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697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705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706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707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708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709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710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711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712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713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714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715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XWLRUbWd7j4VcR1YkFP4C85qhWDofJYV6xeuC2Nu9jPR70nq0V9FlPhnmia+3wAS2qH3ZlEMpudBwGdMxOhug==" saltValue="vO+BPL2WaIy8VeQbT4+xG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832</v>
      </c>
      <c r="B3" s="70"/>
      <c r="C3" s="70"/>
      <c r="D3" s="70"/>
      <c r="E3" s="70"/>
    </row>
    <row r="4" spans="1:5" x14ac:dyDescent="0.25">
      <c r="A4" s="69" t="s">
        <v>764</v>
      </c>
      <c r="B4" s="69"/>
      <c r="C4" s="69"/>
      <c r="D4" s="69"/>
      <c r="E4" s="69"/>
    </row>
    <row r="6" spans="1:5" ht="49.2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318394134</v>
      </c>
      <c r="D7" s="12">
        <f t="shared" ref="D7:E7" si="0">D8+D13+D20</f>
        <v>318394134</v>
      </c>
      <c r="E7" s="12">
        <f t="shared" si="0"/>
        <v>290440329</v>
      </c>
    </row>
    <row r="8" spans="1:5" s="1" customFormat="1" x14ac:dyDescent="0.25">
      <c r="A8" s="3">
        <v>2101</v>
      </c>
      <c r="B8" s="3" t="s">
        <v>5</v>
      </c>
      <c r="C8" s="12">
        <f>C9</f>
        <v>318394134</v>
      </c>
      <c r="D8" s="12">
        <f t="shared" ref="D8:E8" si="1">D9</f>
        <v>318394134</v>
      </c>
      <c r="E8" s="12">
        <f t="shared" si="1"/>
        <v>290440329</v>
      </c>
    </row>
    <row r="9" spans="1:5" s="1" customFormat="1" x14ac:dyDescent="0.25">
      <c r="A9" s="3">
        <v>210101</v>
      </c>
      <c r="B9" s="3" t="s">
        <v>6</v>
      </c>
      <c r="C9" s="12">
        <f>SUM(C10:C12)</f>
        <v>318394134</v>
      </c>
      <c r="D9" s="12">
        <f t="shared" ref="D9:E9" si="2">SUM(D10:D12)</f>
        <v>318394134</v>
      </c>
      <c r="E9" s="12">
        <f t="shared" si="2"/>
        <v>290440329</v>
      </c>
    </row>
    <row r="10" spans="1:5" x14ac:dyDescent="0.25">
      <c r="A10" s="59">
        <v>21010101</v>
      </c>
      <c r="B10" s="48" t="s">
        <v>5</v>
      </c>
      <c r="C10" s="41">
        <v>318394134</v>
      </c>
      <c r="D10" s="41">
        <v>318394134</v>
      </c>
      <c r="E10" s="41">
        <v>290440329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zuLvUwya3wfTQtzMJc2rwbu4RxjpRsewCqPONGCgB72OL+2pzuvIqJOEZdC+wxcOzfLDdyCkosr0pK4YagxBg==" saltValue="5sbxJ7tgOKQMfbCwz4TMr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zoomScale="90" zoomScaleNormal="11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833</v>
      </c>
      <c r="B4" s="70"/>
      <c r="C4" s="70"/>
      <c r="D4" s="70"/>
      <c r="E4" s="70"/>
    </row>
    <row r="5" spans="1:5" x14ac:dyDescent="0.25">
      <c r="A5" s="69" t="s">
        <v>764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111000000</v>
      </c>
      <c r="D7" s="12">
        <f t="shared" ref="D7:E7" si="0">D8+D84+D88+D93</f>
        <v>46260500</v>
      </c>
      <c r="E7" s="12">
        <f t="shared" si="0"/>
        <v>84000000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87000000</v>
      </c>
      <c r="D8" s="12">
        <f t="shared" ref="D8:E8" si="1">D9+D14+D22+D36+D45+D48+D54+D63+D67+D70</f>
        <v>22260500</v>
      </c>
      <c r="E8" s="12">
        <f t="shared" si="1"/>
        <v>60000000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3495500</v>
      </c>
      <c r="E9" s="12">
        <f t="shared" si="2"/>
        <v>4500000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3500000</v>
      </c>
      <c r="D11" s="41">
        <v>3495500</v>
      </c>
      <c r="E11" s="41">
        <v>4500000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63000000</v>
      </c>
      <c r="D22" s="12">
        <f t="shared" ref="D22:E22" si="3">SUM(D23:D35)</f>
        <v>13265000</v>
      </c>
      <c r="E22" s="12">
        <f t="shared" si="3"/>
        <v>33000000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1715000</v>
      </c>
      <c r="E23" s="41">
        <v>3000000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60000000</v>
      </c>
      <c r="D29" s="41">
        <v>11550000</v>
      </c>
      <c r="E29" s="41">
        <v>30000000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/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/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5">SUM(D46:D47)</f>
        <v>0</v>
      </c>
      <c r="E45" s="12">
        <f t="shared" si="5"/>
        <v>1000000</v>
      </c>
    </row>
    <row r="46" spans="1:5" x14ac:dyDescent="0.25">
      <c r="A46" s="43">
        <v>22020501</v>
      </c>
      <c r="B46" s="44" t="s">
        <v>59</v>
      </c>
      <c r="C46" s="41">
        <v>1000000</v>
      </c>
      <c r="D46" s="41"/>
      <c r="E46" s="41">
        <v>1000000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5500000</v>
      </c>
      <c r="D54" s="12">
        <f t="shared" ref="D54:E54" si="7">SUM(D55:D62)</f>
        <v>0</v>
      </c>
      <c r="E54" s="12">
        <f t="shared" si="7"/>
        <v>5000000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4000000</v>
      </c>
      <c r="D59" s="41"/>
      <c r="E59" s="41">
        <v>5000000</v>
      </c>
    </row>
    <row r="60" spans="1:5" x14ac:dyDescent="0.25">
      <c r="A60" s="43">
        <v>22020708</v>
      </c>
      <c r="B60" s="44" t="s">
        <v>940</v>
      </c>
      <c r="C60" s="41">
        <v>1500000</v>
      </c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4000000</v>
      </c>
      <c r="D63" s="12">
        <f t="shared" ref="D63:E63" si="8">SUM(D64:D66)</f>
        <v>2000000</v>
      </c>
      <c r="E63" s="12">
        <f t="shared" si="8"/>
        <v>4500000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1000000</v>
      </c>
      <c r="E64" s="4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>
        <v>2000000</v>
      </c>
      <c r="D66" s="41">
        <v>1000000</v>
      </c>
      <c r="E66" s="41">
        <v>2500000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6500000</v>
      </c>
      <c r="D70" s="12">
        <f t="shared" ref="D70:E70" si="10">SUM(D71:D83)</f>
        <v>3500000</v>
      </c>
      <c r="E70" s="12">
        <f t="shared" si="10"/>
        <v>10500000</v>
      </c>
    </row>
    <row r="71" spans="1:5" x14ac:dyDescent="0.25">
      <c r="A71" s="43">
        <v>22021001</v>
      </c>
      <c r="B71" s="44" t="s">
        <v>84</v>
      </c>
      <c r="C71" s="41">
        <v>2500000</v>
      </c>
      <c r="D71" s="41"/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x14ac:dyDescent="0.25">
      <c r="A74" s="43">
        <v>22021004</v>
      </c>
      <c r="B74" s="44" t="s">
        <v>939</v>
      </c>
      <c r="C74" s="41"/>
      <c r="D74" s="41"/>
      <c r="E74" s="41">
        <v>5000000</v>
      </c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3500000</v>
      </c>
      <c r="E76" s="41">
        <v>4500000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24000000</v>
      </c>
      <c r="D84" s="12">
        <f t="shared" ref="D84:E84" si="11">D85</f>
        <v>24000000</v>
      </c>
      <c r="E84" s="12">
        <f t="shared" si="11"/>
        <v>24000000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24000000</v>
      </c>
      <c r="D85" s="12">
        <f>SUM(D86:D87)</f>
        <v>24000000</v>
      </c>
      <c r="E85" s="12">
        <f>SUM(E86:E87)</f>
        <v>24000000</v>
      </c>
    </row>
    <row r="86" spans="1:5" x14ac:dyDescent="0.25">
      <c r="A86" s="43">
        <v>22040105</v>
      </c>
      <c r="B86" s="44" t="s">
        <v>957</v>
      </c>
      <c r="C86" s="41">
        <v>24000000</v>
      </c>
      <c r="D86" s="41">
        <v>24000000</v>
      </c>
      <c r="E86" s="41">
        <v>24000000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qu6iCxoau3uZxV0g+6n/5Bs9MzcdEaP/cpa3MiXmoAFlFjf1PF8sEjSFkdUzoqrYDOrcNZPu0EQIZbiUUFn7Q==" saltValue="CvcTHlMa8EA2Z/6tzvIGw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90" zoomScaleNormal="100" zoomScaleSheetLayoutView="90" workbookViewId="0">
      <selection activeCell="A76" activeCellId="8" sqref="A8:XFD8 A18:XFD18 A29:XFD29 A35:XFD38 A41:XFD41 A50:XFD51 A57:XFD65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834</v>
      </c>
      <c r="B2" s="69"/>
      <c r="C2" s="69"/>
      <c r="D2" s="69"/>
      <c r="E2" s="69"/>
    </row>
    <row r="3" spans="1:6" x14ac:dyDescent="0.25">
      <c r="A3" s="69" t="s">
        <v>764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613</v>
      </c>
      <c r="B6" s="4">
        <v>3</v>
      </c>
      <c r="C6" s="5" t="s">
        <v>113</v>
      </c>
      <c r="D6" s="11">
        <f>D7+D17+D28+D34+D40+D49+D56+D68+D75+D81</f>
        <v>318000000</v>
      </c>
      <c r="E6" s="11">
        <f>E7+E17+E28+E34+E40+E49+E56+E68+E75+E81</f>
        <v>120425636</v>
      </c>
      <c r="F6" s="11">
        <f>F7+F17+F28+F34+F40+F49+F56+F68+F75+F81</f>
        <v>271000000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318000000</v>
      </c>
      <c r="E7" s="11">
        <f>SUM(E8:E16)</f>
        <v>120425636</v>
      </c>
      <c r="F7" s="11">
        <f>SUM(F8:F16)</f>
        <v>251000000</v>
      </c>
    </row>
    <row r="8" spans="1:6" hidden="1" x14ac:dyDescent="0.25">
      <c r="A8" s="42" t="s">
        <v>614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>
        <v>32010104</v>
      </c>
      <c r="C9" s="44" t="s">
        <v>941</v>
      </c>
      <c r="D9" s="45">
        <v>8000000</v>
      </c>
      <c r="E9" s="45"/>
      <c r="F9" s="45">
        <v>3000000</v>
      </c>
    </row>
    <row r="10" spans="1:6" x14ac:dyDescent="0.25">
      <c r="A10" s="44"/>
      <c r="B10" s="43">
        <v>32010119</v>
      </c>
      <c r="C10" s="44" t="s">
        <v>942</v>
      </c>
      <c r="D10" s="45">
        <v>2000000</v>
      </c>
      <c r="E10" s="45"/>
      <c r="F10" s="45"/>
    </row>
    <row r="11" spans="1:6" x14ac:dyDescent="0.25">
      <c r="A11" s="44"/>
      <c r="B11" s="43">
        <v>32010122</v>
      </c>
      <c r="C11" s="44" t="s">
        <v>943</v>
      </c>
      <c r="D11" s="45">
        <v>15000000</v>
      </c>
      <c r="E11" s="45"/>
      <c r="F11" s="45">
        <v>8000000</v>
      </c>
    </row>
    <row r="12" spans="1:6" x14ac:dyDescent="0.25">
      <c r="A12" s="44"/>
      <c r="B12" s="43">
        <v>32020106</v>
      </c>
      <c r="C12" s="44" t="s">
        <v>944</v>
      </c>
      <c r="D12" s="45">
        <v>45000000</v>
      </c>
      <c r="E12" s="45">
        <v>41326916</v>
      </c>
      <c r="F12" s="45">
        <v>110000000</v>
      </c>
    </row>
    <row r="13" spans="1:6" ht="30" x14ac:dyDescent="0.25">
      <c r="A13" s="44"/>
      <c r="B13" s="43">
        <v>32020106</v>
      </c>
      <c r="C13" s="44" t="s">
        <v>945</v>
      </c>
      <c r="D13" s="45">
        <v>135000000</v>
      </c>
      <c r="E13" s="45"/>
      <c r="F13" s="45">
        <v>60000000</v>
      </c>
    </row>
    <row r="14" spans="1:6" ht="30" x14ac:dyDescent="0.25">
      <c r="A14" s="44"/>
      <c r="B14" s="43">
        <v>32030105</v>
      </c>
      <c r="C14" s="44" t="s">
        <v>946</v>
      </c>
      <c r="D14" s="45">
        <v>80000000</v>
      </c>
      <c r="E14" s="45">
        <v>79098720</v>
      </c>
      <c r="F14" s="45">
        <v>70000000</v>
      </c>
    </row>
    <row r="15" spans="1:6" x14ac:dyDescent="0.25">
      <c r="A15" s="44"/>
      <c r="B15" s="43">
        <v>32030125</v>
      </c>
      <c r="C15" s="44" t="s">
        <v>947</v>
      </c>
      <c r="D15" s="45">
        <v>3000000</v>
      </c>
      <c r="E15" s="45"/>
      <c r="F15" s="45"/>
    </row>
    <row r="16" spans="1:6" x14ac:dyDescent="0.25">
      <c r="A16" s="44"/>
      <c r="B16" s="43">
        <v>32030125</v>
      </c>
      <c r="C16" s="44" t="s">
        <v>948</v>
      </c>
      <c r="D16" s="45">
        <v>30000000</v>
      </c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20000000</v>
      </c>
    </row>
    <row r="18" spans="1:6" hidden="1" x14ac:dyDescent="0.25">
      <c r="A18" s="42" t="s">
        <v>615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7">
        <v>3203125</v>
      </c>
      <c r="C19" s="46" t="s">
        <v>949</v>
      </c>
      <c r="D19" s="45"/>
      <c r="E19" s="45"/>
      <c r="F19" s="45">
        <v>20000000</v>
      </c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719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2">SUM(E35:E39)</f>
        <v>0</v>
      </c>
      <c r="F34" s="11">
        <f t="shared" si="2"/>
        <v>0</v>
      </c>
    </row>
    <row r="35" spans="1:6" hidden="1" x14ac:dyDescent="0.25">
      <c r="A35" s="42" t="s">
        <v>720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721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722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723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724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25">
      <c r="A50" s="42" t="s">
        <v>725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716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hidden="1" x14ac:dyDescent="0.25">
      <c r="A57" s="42" t="s">
        <v>726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727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728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729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5">SUM(E69:E74)</f>
        <v>0</v>
      </c>
      <c r="F68" s="11">
        <f t="shared" si="5"/>
        <v>0</v>
      </c>
    </row>
    <row r="69" spans="1:6" hidden="1" x14ac:dyDescent="0.25">
      <c r="A69" s="42" t="s">
        <v>730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731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732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6">SUM(E76:E80)</f>
        <v>0</v>
      </c>
      <c r="F75" s="11">
        <f t="shared" si="6"/>
        <v>0</v>
      </c>
    </row>
    <row r="76" spans="1:6" hidden="1" x14ac:dyDescent="0.25">
      <c r="A76" s="42" t="s">
        <v>733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734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718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717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i9i8Rau9vyGsLDPU2MFIMCi+36g3IHj4ZaWxXvDr2cyHSNJTGw59g7JDkRnSIboRxEjzoqN/JyAkGhwnpohqQ==" saltValue="rUCe17kGATy8paRb9Y0uZ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835</v>
      </c>
      <c r="B3" s="70"/>
      <c r="C3" s="70"/>
      <c r="D3" s="70"/>
      <c r="E3" s="70"/>
    </row>
    <row r="4" spans="1:5" x14ac:dyDescent="0.25">
      <c r="A4" s="69" t="s">
        <v>766</v>
      </c>
      <c r="B4" s="69"/>
      <c r="C4" s="69"/>
      <c r="D4" s="69"/>
      <c r="E4" s="69"/>
    </row>
    <row r="6" spans="1:5" ht="49.2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112242019</v>
      </c>
      <c r="D7" s="12">
        <f t="shared" ref="D7:E7" si="0">D8+D13+D20</f>
        <v>112242019</v>
      </c>
      <c r="E7" s="12">
        <f t="shared" si="0"/>
        <v>96468712</v>
      </c>
    </row>
    <row r="8" spans="1:5" s="1" customFormat="1" x14ac:dyDescent="0.25">
      <c r="A8" s="3">
        <v>2101</v>
      </c>
      <c r="B8" s="3" t="s">
        <v>5</v>
      </c>
      <c r="C8" s="12">
        <f>C9</f>
        <v>112242019</v>
      </c>
      <c r="D8" s="12">
        <f t="shared" ref="D8:E8" si="1">D9</f>
        <v>112242019</v>
      </c>
      <c r="E8" s="12">
        <f t="shared" si="1"/>
        <v>96468712</v>
      </c>
    </row>
    <row r="9" spans="1:5" s="1" customFormat="1" x14ac:dyDescent="0.25">
      <c r="A9" s="3">
        <v>210101</v>
      </c>
      <c r="B9" s="3" t="s">
        <v>6</v>
      </c>
      <c r="C9" s="12">
        <f>SUM(C10:C12)</f>
        <v>112242019</v>
      </c>
      <c r="D9" s="12">
        <f t="shared" ref="D9:E9" si="2">SUM(D10:D12)</f>
        <v>112242019</v>
      </c>
      <c r="E9" s="12">
        <f t="shared" si="2"/>
        <v>96468712</v>
      </c>
    </row>
    <row r="10" spans="1:5" x14ac:dyDescent="0.25">
      <c r="A10" s="59">
        <v>21010101</v>
      </c>
      <c r="B10" s="48" t="s">
        <v>5</v>
      </c>
      <c r="C10" s="41">
        <v>112242019</v>
      </c>
      <c r="D10" s="41">
        <v>112242019</v>
      </c>
      <c r="E10" s="41">
        <v>96468712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GDPPiHljJW8CTWTeqp5qeqKknuo4JfauuEMpBX5L9fkrZb5QyoTSMv3vghiY3uXueJ+9+9sCg/Iyrv6n+/cuw==" saltValue="y0+vFah43WiV1t95ZpWsf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topLeftCell="A23" zoomScale="90" zoomScaleNormal="115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836</v>
      </c>
      <c r="B4" s="70"/>
      <c r="C4" s="70"/>
      <c r="D4" s="70"/>
      <c r="E4" s="70"/>
    </row>
    <row r="5" spans="1:5" x14ac:dyDescent="0.25">
      <c r="A5" s="69" t="s">
        <v>766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57000000</v>
      </c>
      <c r="D7" s="12">
        <f t="shared" ref="D7:E7" si="0">D8+D84+D88+D93</f>
        <v>5931000</v>
      </c>
      <c r="E7" s="12">
        <f t="shared" si="0"/>
        <v>37000000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57000000</v>
      </c>
      <c r="D8" s="12">
        <f t="shared" ref="D8:E8" si="1">D9+D14+D22+D36+D45+D48+D54+D63+D67+D70</f>
        <v>5931000</v>
      </c>
      <c r="E8" s="12">
        <f t="shared" si="1"/>
        <v>37000000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1425500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4000000</v>
      </c>
      <c r="D11" s="41">
        <v>1425500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6000000</v>
      </c>
      <c r="D22" s="12">
        <f t="shared" ref="D22:E22" si="3">SUM(D23:D35)</f>
        <v>3605500</v>
      </c>
      <c r="E22" s="12">
        <f t="shared" si="3"/>
        <v>11000000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/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4000000</v>
      </c>
      <c r="D29" s="41">
        <v>3605500</v>
      </c>
      <c r="E29" s="41">
        <v>10000000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8000000</v>
      </c>
      <c r="D36" s="12">
        <f t="shared" ref="D36:E36" si="4">SUM(D37:D44)</f>
        <v>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/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3000000</v>
      </c>
      <c r="D38" s="41"/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5000000</v>
      </c>
      <c r="D48" s="12">
        <f t="shared" ref="D48:E48" si="6">SUM(D49:D53)</f>
        <v>900000</v>
      </c>
      <c r="E48" s="12">
        <f t="shared" si="6"/>
        <v>18000000</v>
      </c>
    </row>
    <row r="49" spans="1:5" hidden="1" x14ac:dyDescent="0.25">
      <c r="A49" s="43">
        <v>22020601</v>
      </c>
      <c r="B49" s="44" t="s">
        <v>65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912</v>
      </c>
      <c r="C53" s="41">
        <v>5000000</v>
      </c>
      <c r="D53" s="41">
        <v>900000</v>
      </c>
      <c r="E53" s="41">
        <v>18000000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16000000</v>
      </c>
      <c r="D63" s="12">
        <f t="shared" ref="D63:E63" si="8">SUM(D64:D66)</f>
        <v>0</v>
      </c>
      <c r="E63" s="12">
        <f t="shared" si="8"/>
        <v>3000000</v>
      </c>
    </row>
    <row r="64" spans="1:5" x14ac:dyDescent="0.25">
      <c r="A64" s="43">
        <v>22020801</v>
      </c>
      <c r="B64" s="44" t="s">
        <v>77</v>
      </c>
      <c r="C64" s="41">
        <v>10000000</v>
      </c>
      <c r="D64" s="41"/>
      <c r="E64" s="41">
        <v>1000000</v>
      </c>
    </row>
    <row r="65" spans="1:5" x14ac:dyDescent="0.25">
      <c r="A65" s="43">
        <v>22020802</v>
      </c>
      <c r="B65" s="44" t="s">
        <v>78</v>
      </c>
      <c r="C65" s="41">
        <v>6000000</v>
      </c>
      <c r="D65" s="41"/>
      <c r="E65" s="41">
        <v>2000000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18000000</v>
      </c>
      <c r="D70" s="12">
        <f t="shared" ref="D70:E70" si="10">SUM(D71:D83)</f>
        <v>0</v>
      </c>
      <c r="E70" s="12">
        <f t="shared" si="10"/>
        <v>1000000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</v>
      </c>
      <c r="D76" s="41"/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22040202</v>
      </c>
      <c r="B83" s="44" t="s">
        <v>913</v>
      </c>
      <c r="C83" s="41">
        <v>15000000</v>
      </c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73m57XwTtWprBI8lC/JzMNVxAYYNET/GfkrNEM8M6Ydk58lX+eSKISXTdvn2GcZDa4a0D5Res1KNSYtQI446Kw==" saltValue="wPn6q7bhYjFb/KeXuQdpP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7" orientation="landscape" r:id="rId1"/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zoomScale="80" zoomScaleNormal="100" zoomScaleSheetLayoutView="80" workbookViewId="0">
      <selection activeCell="A76" activeCellId="8" sqref="A8:XFD8 A18:XFD18 A29:XFD29 A35:XFD38 A41:XFD41 A50:XFD51 A57:XFD65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837</v>
      </c>
      <c r="B2" s="69"/>
      <c r="C2" s="69"/>
      <c r="D2" s="69"/>
      <c r="E2" s="69"/>
    </row>
    <row r="3" spans="1:6" x14ac:dyDescent="0.25">
      <c r="A3" s="69" t="s">
        <v>766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616</v>
      </c>
      <c r="B6" s="4">
        <v>3</v>
      </c>
      <c r="C6" s="5" t="s">
        <v>113</v>
      </c>
      <c r="D6" s="11">
        <f>D7+D17+D28+D34+D40+D49+D56+D68+D75+D81</f>
        <v>163000000</v>
      </c>
      <c r="E6" s="11">
        <f>E7+E17+E28+E34+E40+E49+E56+E68+E75+E81</f>
        <v>34467925</v>
      </c>
      <c r="F6" s="11">
        <f>F7+F17+F28+F34+F40+F49+F56+F68+F75+F81</f>
        <v>260000000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92000000</v>
      </c>
      <c r="E7" s="11">
        <f t="shared" ref="E7:F7" si="0">SUM(E8:E16)</f>
        <v>34467925</v>
      </c>
      <c r="F7" s="11">
        <f t="shared" si="0"/>
        <v>50000000</v>
      </c>
    </row>
    <row r="8" spans="1:6" hidden="1" x14ac:dyDescent="0.25">
      <c r="A8" s="42" t="s">
        <v>617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32010904</v>
      </c>
      <c r="C9" s="44" t="s">
        <v>914</v>
      </c>
      <c r="D9" s="45">
        <v>4000000</v>
      </c>
      <c r="E9" s="45"/>
      <c r="F9" s="45"/>
    </row>
    <row r="10" spans="1:6" x14ac:dyDescent="0.25">
      <c r="A10" s="44"/>
      <c r="B10" s="43">
        <v>32010208</v>
      </c>
      <c r="C10" s="44" t="s">
        <v>916</v>
      </c>
      <c r="D10" s="45">
        <v>25000000</v>
      </c>
      <c r="E10" s="45">
        <v>16225000</v>
      </c>
      <c r="F10" s="45">
        <v>10000000</v>
      </c>
    </row>
    <row r="11" spans="1:6" x14ac:dyDescent="0.25">
      <c r="A11" s="44"/>
      <c r="B11" s="43">
        <v>32010208</v>
      </c>
      <c r="C11" s="44" t="s">
        <v>917</v>
      </c>
      <c r="D11" s="45">
        <v>20000000</v>
      </c>
      <c r="E11" s="45">
        <v>2530300</v>
      </c>
      <c r="F11" s="45"/>
    </row>
    <row r="12" spans="1:6" x14ac:dyDescent="0.25">
      <c r="A12" s="44"/>
      <c r="B12" s="43">
        <v>32010214</v>
      </c>
      <c r="C12" s="44" t="s">
        <v>915</v>
      </c>
      <c r="D12" s="45">
        <v>40000000</v>
      </c>
      <c r="E12" s="45">
        <v>15712625</v>
      </c>
      <c r="F12" s="45">
        <v>40000000</v>
      </c>
    </row>
    <row r="13" spans="1:6" x14ac:dyDescent="0.25">
      <c r="A13" s="44"/>
      <c r="B13" s="43">
        <v>32010208</v>
      </c>
      <c r="C13" s="44" t="s">
        <v>918</v>
      </c>
      <c r="D13" s="45">
        <v>3000000</v>
      </c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71000000</v>
      </c>
      <c r="E17" s="11">
        <f t="shared" ref="E17:F17" si="1">SUM(E18:E27)</f>
        <v>0</v>
      </c>
      <c r="F17" s="11">
        <f t="shared" si="1"/>
        <v>210000000</v>
      </c>
    </row>
    <row r="18" spans="1:6" hidden="1" x14ac:dyDescent="0.25">
      <c r="A18" s="42" t="s">
        <v>618</v>
      </c>
      <c r="B18" s="43">
        <v>32010202</v>
      </c>
      <c r="C18" s="44" t="s">
        <v>117</v>
      </c>
      <c r="D18" s="45"/>
      <c r="E18" s="45"/>
      <c r="F18" s="45"/>
    </row>
    <row r="19" spans="1:6" ht="30" x14ac:dyDescent="0.25">
      <c r="A19" s="46"/>
      <c r="B19" s="47">
        <v>32010215</v>
      </c>
      <c r="C19" s="46" t="s">
        <v>919</v>
      </c>
      <c r="D19" s="45">
        <v>6000000</v>
      </c>
      <c r="E19" s="45"/>
      <c r="F19" s="45">
        <v>10000000</v>
      </c>
    </row>
    <row r="20" spans="1:6" ht="30" x14ac:dyDescent="0.25">
      <c r="A20" s="46"/>
      <c r="B20" s="47">
        <v>32010214</v>
      </c>
      <c r="C20" s="46" t="s">
        <v>920</v>
      </c>
      <c r="D20" s="45"/>
      <c r="E20" s="45"/>
      <c r="F20" s="45">
        <v>50000000</v>
      </c>
    </row>
    <row r="21" spans="1:6" x14ac:dyDescent="0.25">
      <c r="A21" s="46"/>
      <c r="B21" s="47">
        <v>32010215</v>
      </c>
      <c r="C21" s="46" t="s">
        <v>921</v>
      </c>
      <c r="D21" s="45">
        <v>10000000</v>
      </c>
      <c r="E21" s="45"/>
      <c r="F21" s="45"/>
    </row>
    <row r="22" spans="1:6" ht="30" x14ac:dyDescent="0.25">
      <c r="A22" s="46"/>
      <c r="B22" s="47">
        <v>32010209</v>
      </c>
      <c r="C22" s="46" t="s">
        <v>922</v>
      </c>
      <c r="D22" s="45">
        <v>20000000</v>
      </c>
      <c r="E22" s="45"/>
      <c r="F22" s="45"/>
    </row>
    <row r="23" spans="1:6" ht="30" x14ac:dyDescent="0.25">
      <c r="A23" s="46"/>
      <c r="B23" s="47">
        <v>32010214</v>
      </c>
      <c r="C23" s="46" t="s">
        <v>923</v>
      </c>
      <c r="D23" s="45"/>
      <c r="E23" s="45"/>
      <c r="F23" s="45">
        <v>100000000</v>
      </c>
    </row>
    <row r="24" spans="1:6" ht="30" x14ac:dyDescent="0.25">
      <c r="A24" s="46"/>
      <c r="B24" s="47">
        <v>32010214</v>
      </c>
      <c r="C24" s="46" t="s">
        <v>924</v>
      </c>
      <c r="D24" s="45">
        <v>35000000</v>
      </c>
      <c r="E24" s="45"/>
      <c r="F24" s="45">
        <v>50000000</v>
      </c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738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739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740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741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742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743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744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735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745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746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747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748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749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750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751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752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753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737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736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W5faiqNulklAAm8C3yjfPel0z5sfhKxPY9uTS9At3MwGJyhCun7kpTwT8Fda/wmXhGzgf9bBK1W+k6aOSY+4A==" saltValue="77BwYykP13XUZRdoro0Vz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00" zoomScaleSheetLayoutView="90" workbookViewId="0">
      <selection activeCell="C306" sqref="C30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525</v>
      </c>
      <c r="B2" s="68"/>
      <c r="C2" s="68"/>
      <c r="D2" s="68"/>
      <c r="E2" s="68"/>
    </row>
    <row r="3" spans="1:5" ht="26.4" customHeight="1" x14ac:dyDescent="0.25">
      <c r="A3" s="70" t="s">
        <v>838</v>
      </c>
      <c r="B3" s="70"/>
      <c r="C3" s="70"/>
      <c r="D3" s="70"/>
      <c r="E3" s="70"/>
    </row>
    <row r="4" spans="1:5" x14ac:dyDescent="0.25">
      <c r="A4" s="69" t="s">
        <v>767</v>
      </c>
      <c r="B4" s="69"/>
      <c r="C4" s="69"/>
      <c r="D4" s="69"/>
      <c r="E4" s="69"/>
    </row>
    <row r="6" spans="1:5" ht="51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24510982</v>
      </c>
      <c r="D7" s="12">
        <f t="shared" ref="D7:E7" si="0">D8+D13+D20</f>
        <v>24570982</v>
      </c>
      <c r="E7" s="12">
        <f t="shared" si="0"/>
        <v>17311154</v>
      </c>
    </row>
    <row r="8" spans="1:5" s="1" customFormat="1" x14ac:dyDescent="0.25">
      <c r="A8" s="3">
        <v>2101</v>
      </c>
      <c r="B8" s="3" t="s">
        <v>5</v>
      </c>
      <c r="C8" s="12">
        <f>C9</f>
        <v>24510982</v>
      </c>
      <c r="D8" s="12">
        <f t="shared" ref="D8:E8" si="1">D9</f>
        <v>24570982</v>
      </c>
      <c r="E8" s="12">
        <f t="shared" si="1"/>
        <v>17311154</v>
      </c>
    </row>
    <row r="9" spans="1:5" s="1" customFormat="1" x14ac:dyDescent="0.25">
      <c r="A9" s="3">
        <v>210101</v>
      </c>
      <c r="B9" s="3" t="s">
        <v>6</v>
      </c>
      <c r="C9" s="12">
        <f>SUM(C10:C12)</f>
        <v>24510982</v>
      </c>
      <c r="D9" s="12">
        <f t="shared" ref="D9:E9" si="2">SUM(D10:D12)</f>
        <v>24570982</v>
      </c>
      <c r="E9" s="12">
        <f t="shared" si="2"/>
        <v>17311154</v>
      </c>
    </row>
    <row r="10" spans="1:5" x14ac:dyDescent="0.25">
      <c r="A10" s="59">
        <v>21010101</v>
      </c>
      <c r="B10" s="48" t="s">
        <v>5</v>
      </c>
      <c r="C10" s="41">
        <v>24510982</v>
      </c>
      <c r="D10" s="41">
        <v>24570982</v>
      </c>
      <c r="E10" s="41">
        <v>17311154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1AN/jPkXjhWvFYVLdpY0OtBchKSK73GsDrzLUpeA5GG804D+HY96EWJ+vqhRL/MmdxYpTQJioA0xjBYhL7M6+A==" saltValue="4vbY8jy/N81TSLK1pYpZ2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zoomScale="90" zoomScaleNormal="100" zoomScaleSheetLayoutView="90" workbookViewId="0">
      <selection activeCell="D11" sqref="D1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526</v>
      </c>
      <c r="B3" s="68"/>
      <c r="C3" s="68"/>
      <c r="D3" s="68"/>
      <c r="E3" s="68"/>
    </row>
    <row r="4" spans="1:5" ht="28.8" customHeight="1" x14ac:dyDescent="0.25">
      <c r="A4" s="70" t="s">
        <v>839</v>
      </c>
      <c r="B4" s="70"/>
      <c r="C4" s="70"/>
      <c r="D4" s="70"/>
      <c r="E4" s="70"/>
    </row>
    <row r="5" spans="1:5" x14ac:dyDescent="0.25">
      <c r="A5" s="69" t="s">
        <v>767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11000000</v>
      </c>
      <c r="D7" s="12">
        <f t="shared" ref="D7:E7" si="0">D8+D84+D88+D93</f>
        <v>3674000</v>
      </c>
      <c r="E7" s="12">
        <f t="shared" si="0"/>
        <v>13000000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11000000</v>
      </c>
      <c r="D8" s="12">
        <f t="shared" ref="D8:E8" si="1">D9+D14+D22+D36+D45+D48+D54+D63+D67+D70</f>
        <v>3674000</v>
      </c>
      <c r="E8" s="12">
        <f t="shared" si="1"/>
        <v>13000000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2074000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2074000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/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/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1600000</v>
      </c>
      <c r="E70" s="12">
        <f t="shared" si="10"/>
        <v>7000000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1600000</v>
      </c>
      <c r="E71" s="41">
        <v>2000000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/>
      <c r="D76" s="41"/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0/umDACQTPhdHkbIo/hSBd61w06A1Lk+FrFjv6twtb4c1Lxj7L1ZmKaGSLo2DELV6AhajgGoGgrebsnKq2IhA==" saltValue="8u8gQpc+VmY/28o3z0+QG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2026-07-12T11:45:23Z</cp:lastPrinted>
  <dcterms:created xsi:type="dcterms:W3CDTF">2025-11-07T19:59:01Z</dcterms:created>
  <dcterms:modified xsi:type="dcterms:W3CDTF">2026-07-12T11:46:17Z</dcterms:modified>
</cp:coreProperties>
</file>