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hal A\Desktop\work in dr\"/>
    </mc:Choice>
  </mc:AlternateContent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10" yWindow="-110" windowWidth="23250" windowHeight="12450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definedNames>
    <definedName name="_xlnm.Print_Area" localSheetId="22">'FINANCE OVERHEAD COST F.xi'!$A$1:$E$125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8" l="1"/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4" i="25"/>
  <c r="F74" i="25"/>
  <c r="E86" i="31"/>
  <c r="F86" i="31"/>
  <c r="E100" i="34"/>
  <c r="F100" i="34"/>
  <c r="E90" i="37"/>
  <c r="F90" i="37"/>
  <c r="E97" i="40"/>
  <c r="F97" i="40"/>
  <c r="E79" i="3"/>
  <c r="F79" i="3"/>
  <c r="D74" i="25"/>
  <c r="D86" i="31"/>
  <c r="D100" i="34"/>
  <c r="D90" i="37"/>
  <c r="D97" i="40"/>
  <c r="D79" i="3"/>
  <c r="E55" i="25"/>
  <c r="F55" i="25"/>
  <c r="E67" i="31"/>
  <c r="F67" i="31"/>
  <c r="E81" i="34"/>
  <c r="F81" i="34"/>
  <c r="E71" i="37"/>
  <c r="F71" i="37"/>
  <c r="E78" i="40"/>
  <c r="F78" i="40"/>
  <c r="E60" i="3"/>
  <c r="F60" i="3"/>
  <c r="D55" i="25"/>
  <c r="D67" i="31"/>
  <c r="D81" i="34"/>
  <c r="D71" i="37"/>
  <c r="D78" i="40"/>
  <c r="D60" i="3"/>
  <c r="E27" i="25"/>
  <c r="F27" i="25"/>
  <c r="E39" i="31"/>
  <c r="F39" i="31"/>
  <c r="E53" i="34"/>
  <c r="F53" i="34"/>
  <c r="E43" i="37"/>
  <c r="F43" i="37"/>
  <c r="E50" i="40"/>
  <c r="F50" i="40"/>
  <c r="E32" i="3"/>
  <c r="F32" i="3"/>
  <c r="D27" i="25"/>
  <c r="D39" i="31"/>
  <c r="D53" i="34"/>
  <c r="D43" i="37"/>
  <c r="D50" i="40"/>
  <c r="D32" i="3"/>
  <c r="E16" i="25"/>
  <c r="F16" i="25"/>
  <c r="E17" i="31"/>
  <c r="F17" i="31"/>
  <c r="E42" i="34"/>
  <c r="F42" i="34"/>
  <c r="E32" i="37"/>
  <c r="F32" i="37"/>
  <c r="E17" i="40"/>
  <c r="F17" i="40"/>
  <c r="E21" i="3"/>
  <c r="F21" i="3"/>
  <c r="D16" i="25"/>
  <c r="D17" i="31"/>
  <c r="D42" i="34"/>
  <c r="D32" i="37"/>
  <c r="D17" i="40"/>
  <c r="D21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8" i="9"/>
  <c r="E11" i="7" s="1"/>
  <c r="E20" i="8" s="1"/>
  <c r="D128" i="9"/>
  <c r="D11" i="7" s="1"/>
  <c r="D20" i="8" s="1"/>
  <c r="C128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103" i="40"/>
  <c r="E103" i="40"/>
  <c r="D103" i="40"/>
  <c r="F90" i="40"/>
  <c r="E90" i="40"/>
  <c r="D90" i="40"/>
  <c r="F71" i="40"/>
  <c r="E71" i="40"/>
  <c r="D71" i="40"/>
  <c r="F62" i="40"/>
  <c r="E62" i="40"/>
  <c r="D62" i="40"/>
  <c r="F56" i="40"/>
  <c r="E56" i="40"/>
  <c r="D56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96" i="37"/>
  <c r="E96" i="37"/>
  <c r="D96" i="37"/>
  <c r="F83" i="37"/>
  <c r="E83" i="37"/>
  <c r="D83" i="37"/>
  <c r="F64" i="37"/>
  <c r="E64" i="37"/>
  <c r="D64" i="37"/>
  <c r="F55" i="37"/>
  <c r="E55" i="37"/>
  <c r="D55" i="37"/>
  <c r="F49" i="37"/>
  <c r="E49" i="37"/>
  <c r="D49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106" i="34"/>
  <c r="E106" i="34"/>
  <c r="D106" i="34"/>
  <c r="F93" i="34"/>
  <c r="E93" i="34"/>
  <c r="D93" i="34"/>
  <c r="F74" i="34"/>
  <c r="E74" i="34"/>
  <c r="D74" i="34"/>
  <c r="F65" i="34"/>
  <c r="E65" i="34"/>
  <c r="D65" i="34"/>
  <c r="F59" i="34"/>
  <c r="E59" i="34"/>
  <c r="D59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92" i="31"/>
  <c r="E92" i="31"/>
  <c r="D92" i="31"/>
  <c r="F79" i="31"/>
  <c r="E79" i="31"/>
  <c r="D79" i="31"/>
  <c r="F60" i="31"/>
  <c r="E60" i="31"/>
  <c r="D60" i="31"/>
  <c r="F51" i="31"/>
  <c r="E51" i="31"/>
  <c r="D51" i="31"/>
  <c r="F45" i="31"/>
  <c r="E45" i="31"/>
  <c r="D45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0" i="25"/>
  <c r="E80" i="25"/>
  <c r="D80" i="25"/>
  <c r="F67" i="25"/>
  <c r="E67" i="25"/>
  <c r="D67" i="25"/>
  <c r="F48" i="25"/>
  <c r="E48" i="25"/>
  <c r="D48" i="25"/>
  <c r="F39" i="25"/>
  <c r="E39" i="25"/>
  <c r="D39" i="25"/>
  <c r="F33" i="25"/>
  <c r="E33" i="25"/>
  <c r="D33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6" i="9"/>
  <c r="E125" i="9" s="1"/>
  <c r="D126" i="9"/>
  <c r="D125" i="9" s="1"/>
  <c r="E123" i="9"/>
  <c r="D123" i="9"/>
  <c r="E120" i="9"/>
  <c r="D120" i="9"/>
  <c r="E116" i="9"/>
  <c r="D116" i="9"/>
  <c r="E113" i="9"/>
  <c r="D113" i="9"/>
  <c r="E111" i="9"/>
  <c r="D111" i="9"/>
  <c r="E109" i="9"/>
  <c r="D109" i="9"/>
  <c r="E105" i="9"/>
  <c r="D105" i="9"/>
  <c r="E95" i="9"/>
  <c r="D95" i="9"/>
  <c r="E81" i="9"/>
  <c r="D81" i="9"/>
  <c r="E79" i="9"/>
  <c r="D79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79" i="9"/>
  <c r="C81" i="9"/>
  <c r="C95" i="9"/>
  <c r="C105" i="9"/>
  <c r="C109" i="9"/>
  <c r="C111" i="9"/>
  <c r="C113" i="9"/>
  <c r="C116" i="9"/>
  <c r="C120" i="9"/>
  <c r="C123" i="9"/>
  <c r="C126" i="9"/>
  <c r="C125" i="9" s="1"/>
  <c r="C93" i="39" l="1"/>
  <c r="D13" i="19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8" i="16"/>
  <c r="C8" i="22"/>
  <c r="C8" i="20"/>
  <c r="C8" i="30"/>
  <c r="C8" i="18"/>
  <c r="C8" i="24"/>
  <c r="E93" i="20"/>
  <c r="D93" i="24"/>
  <c r="D93" i="36"/>
  <c r="D93" i="16"/>
  <c r="D8" i="39"/>
  <c r="D8" i="16"/>
  <c r="D8" i="33"/>
  <c r="E8" i="16"/>
  <c r="E8" i="22"/>
  <c r="D8" i="20"/>
  <c r="D8" i="30"/>
  <c r="D8" i="22"/>
  <c r="E8" i="39"/>
  <c r="E8" i="33"/>
  <c r="E8" i="20"/>
  <c r="E8" i="30"/>
  <c r="D8" i="18"/>
  <c r="D8" i="24"/>
  <c r="D7" i="24" s="1"/>
  <c r="D8" i="36"/>
  <c r="D7" i="36" s="1"/>
  <c r="E8" i="18"/>
  <c r="E8" i="24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9" i="9"/>
  <c r="D118" i="9" s="1"/>
  <c r="E119" i="9"/>
  <c r="E118" i="9" s="1"/>
  <c r="E7" i="9"/>
  <c r="E6" i="9" s="1"/>
  <c r="D7" i="9"/>
  <c r="D6" i="9" s="1"/>
  <c r="C119" i="9"/>
  <c r="C118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5" i="3"/>
  <c r="E14" i="13" s="1"/>
  <c r="E171" i="6" s="1"/>
  <c r="E85" i="3"/>
  <c r="D14" i="13" s="1"/>
  <c r="D171" i="6" s="1"/>
  <c r="D85" i="3"/>
  <c r="C14" i="13" s="1"/>
  <c r="C171" i="6" s="1"/>
  <c r="F72" i="3"/>
  <c r="E12" i="13" s="1"/>
  <c r="E157" i="6" s="1"/>
  <c r="E156" i="6" s="1"/>
  <c r="E72" i="3"/>
  <c r="D12" i="13" s="1"/>
  <c r="D157" i="6" s="1"/>
  <c r="D156" i="6" s="1"/>
  <c r="D72" i="3"/>
  <c r="C12" i="13" s="1"/>
  <c r="C157" i="6" s="1"/>
  <c r="C156" i="6" s="1"/>
  <c r="F53" i="3"/>
  <c r="E10" i="13" s="1"/>
  <c r="E147" i="6" s="1"/>
  <c r="E53" i="3"/>
  <c r="D10" i="13" s="1"/>
  <c r="D147" i="6" s="1"/>
  <c r="D53" i="3"/>
  <c r="C10" i="13" s="1"/>
  <c r="C147" i="6" s="1"/>
  <c r="F44" i="3"/>
  <c r="E9" i="13" s="1"/>
  <c r="E143" i="6" s="1"/>
  <c r="E44" i="3"/>
  <c r="D9" i="13" s="1"/>
  <c r="D143" i="6" s="1"/>
  <c r="D44" i="3"/>
  <c r="C9" i="13" s="1"/>
  <c r="C143" i="6" s="1"/>
  <c r="F38" i="3"/>
  <c r="E8" i="13" s="1"/>
  <c r="E38" i="3"/>
  <c r="D8" i="13" s="1"/>
  <c r="D141" i="6" s="1"/>
  <c r="D38" i="3"/>
  <c r="C8" i="13" s="1"/>
  <c r="C141" i="6" s="1"/>
  <c r="D7" i="22" l="1"/>
  <c r="C7" i="24"/>
  <c r="C9" i="11" s="1"/>
  <c r="E7" i="24"/>
  <c r="E9" i="11" s="1"/>
  <c r="C7" i="18"/>
  <c r="E7" i="30"/>
  <c r="E11" i="11" s="1"/>
  <c r="C25" i="7"/>
  <c r="C7" i="39"/>
  <c r="C14" i="11" s="1"/>
  <c r="E7" i="22"/>
  <c r="E15" i="11" s="1"/>
  <c r="E7" i="16"/>
  <c r="E8" i="11" s="1"/>
  <c r="E26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15" i="11" s="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C6" i="1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E9" i="7" l="1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<sst xmlns="http://schemas.openxmlformats.org/spreadsheetml/2006/main" count="2673" uniqueCount="968">
  <si>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</si>
  <si>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</si>
  <si>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</si>
  <si>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</si>
  <si>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</si>
  <si>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</si>
  <si>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</si>
  <si>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</si>
  <si>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</si>
  <si>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</si>
  <si>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</si>
  <si>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</si>
  <si>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</si>
  <si>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</si>
  <si>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</si>
  <si>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</si>
  <si>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</si>
  <si>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</si>
  <si>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</si>
  <si>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</si>
  <si>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</si>
  <si>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</si>
  <si>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</si>
  <si>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</si>
  <si>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</si>
  <si>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</si>
  <si>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</si>
  <si>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</si>
  <si>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</si>
  <si>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</si>
  <si>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</si>
  <si>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</si>
  <si>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</si>
  <si>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</si>
  <si>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</si>
  <si>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</si>
  <si>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</si>
  <si>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</si>
  <si>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</si>
  <si>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</si>
  <si>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</si>
  <si>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</si>
  <si>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</si>
  <si>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</si>
  <si>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</si>
  <si>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</si>
  <si>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</si>
  <si>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</si>
  <si>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</si>
  <si>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</si>
  <si>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</si>
  <si>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</si>
  <si>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</si>
  <si>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</si>
  <si>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</si>
  <si>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</si>
  <si>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</si>
  <si>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</si>
  <si>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</si>
  <si>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</si>
  <si>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</si>
  <si>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</si>
  <si>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</si>
  <si>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</si>
  <si>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</si>
  <si>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</si>
  <si>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</si>
  <si>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</si>
  <si>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</si>
  <si>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</si>
  <si>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</si>
  <si>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</si>
  <si>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</si>
  <si>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</si>
  <si>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</si>
  <si>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</si>
  <si>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</si>
  <si>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</si>
  <si>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</si>
  <si>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</si>
  <si>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</si>
  <si>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</si>
  <si>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</si>
  <si>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</si>
  <si>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</si>
  <si>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</si>
  <si>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</si>
  <si>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</si>
  <si>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</si>
  <si>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</si>
  <si>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</si>
  <si>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</si>
  <si>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</si>
  <si>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</si>
  <si>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</si>
  <si>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</si>
  <si>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</si>
  <si>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</si>
  <si>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</si>
  <si>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</si>
  <si>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</si>
  <si>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</si>
  <si>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</si>
  <si>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</si>
  <si>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</si>
  <si>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</si>
  <si>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</si>
  <si>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</si>
  <si>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</si>
  <si>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</si>
  <si>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</si>
  <si>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</si>
  <si>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</si>
  <si>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</si>
  <si>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</si>
  <si>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</si>
  <si>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</si>
  <si>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</si>
  <si>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</si>
  <si>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</si>
  <si>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</si>
  <si>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</si>
  <si>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</si>
  <si>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</si>
  <si>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</si>
  <si>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</si>
  <si>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</si>
  <si>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</si>
  <si>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</si>
  <si>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</si>
  <si>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</si>
  <si>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</si>
  <si>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</si>
  <si>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</si>
  <si>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</si>
  <si>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</si>
  <si>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</si>
  <si>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</si>
  <si>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</si>
  <si>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</si>
  <si>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</si>
  <si>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</si>
  <si>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</si>
  <si>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</si>
  <si>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</si>
  <si>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</si>
  <si>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</si>
  <si>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</si>
  <si>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</si>
  <si>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</si>
  <si>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</si>
  <si>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</si>
  <si>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</si>
  <si>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</si>
  <si>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</si>
  <si>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</si>
  <si>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</si>
  <si>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</si>
  <si>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</si>
  <si>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</si>
  <si>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</si>
  <si>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</si>
  <si>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</si>
  <si>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</si>
  <si>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</si>
  <si>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</si>
  <si>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</si>
  <si>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</si>
  <si>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</si>
  <si>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</si>
  <si>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</si>
  <si>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</si>
  <si>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</si>
  <si>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</si>
  <si>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</si>
  <si>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</si>
  <si>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</si>
  <si>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</si>
  <si>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</si>
  <si>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</si>
  <si>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</si>
  <si>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</si>
  <si>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</si>
  <si>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</si>
  <si>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</si>
  <si>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</si>
  <si>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</si>
  <si>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</si>
  <si>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</si>
  <si>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</si>
  <si>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</si>
  <si>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</si>
  <si>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</si>
  <si>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</si>
  <si>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</si>
  <si>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</si>
  <si>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</si>
  <si>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</si>
  <si>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</si>
  <si>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</si>
  <si>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</si>
  <si>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</si>
  <si>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</si>
  <si>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</si>
  <si>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</si>
  <si>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</si>
  <si>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</si>
  <si>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</si>
  <si>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</si>
  <si>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</si>
  <si>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</si>
  <si>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</si>
  <si>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</si>
  <si>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</si>
  <si>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</si>
  <si>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</si>
  <si>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</si>
  <si>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</si>
  <si>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</si>
  <si>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</si>
  <si>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</si>
  <si>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</si>
  <si>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</si>
  <si>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</si>
  <si>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</si>
  <si>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</si>
  <si>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</si>
  <si>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</si>
  <si>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</si>
  <si>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</si>
  <si>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</si>
  <si>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</si>
  <si>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</si>
  <si>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</si>
  <si>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</si>
  <si>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</si>
  <si>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</si>
  <si>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</si>
  <si>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</si>
  <si>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</si>
  <si>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</si>
  <si>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</si>
  <si>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</si>
  <si>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</si>
  <si>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</si>
  <si>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</si>
  <si>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</si>
  <si>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</si>
  <si>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</si>
  <si>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</si>
  <si>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</si>
  <si>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</si>
  <si>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</si>
  <si>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</si>
  <si>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</si>
  <si>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</si>
  <si>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</si>
  <si>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</si>
  <si>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</si>
  <si>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</si>
  <si>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</si>
  <si>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</si>
  <si>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</si>
  <si>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</si>
  <si>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</si>
  <si>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</si>
  <si>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</si>
  <si>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</si>
  <si>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</si>
  <si>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</si>
  <si>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</si>
  <si>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</si>
  <si>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</si>
  <si>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</si>
  <si>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</si>
  <si>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</si>
  <si>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</si>
  <si>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</si>
  <si>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</si>
  <si>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</si>
  <si>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</si>
  <si>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</si>
  <si>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</si>
  <si>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</si>
  <si>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</si>
  <si>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</si>
  <si>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</si>
  <si>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</si>
  <si>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</si>
  <si>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</si>
  <si>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</si>
  <si>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</si>
  <si>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</si>
  <si>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</si>
  <si>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</si>
  <si>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</si>
  <si>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</si>
  <si>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</si>
  <si>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</si>
  <si>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</si>
  <si>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</si>
  <si>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</si>
  <si>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</si>
  <si>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</si>
  <si>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</si>
  <si>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</si>
  <si>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</si>
  <si>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</si>
  <si>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</si>
  <si>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</si>
  <si>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</si>
  <si>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</si>
  <si>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</si>
  <si>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</si>
  <si>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</si>
  <si>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</si>
  <si>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</si>
  <si>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</si>
  <si>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</si>
  <si>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</si>
  <si>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</si>
  <si>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</si>
  <si>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</si>
  <si>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</si>
  <si>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</si>
  <si>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</si>
  <si>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</si>
  <si>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</si>
  <si>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</si>
  <si>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</si>
  <si>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</si>
  <si>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</si>
  <si>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</si>
  <si>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</si>
  <si>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</si>
  <si>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</si>
  <si>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</si>
  <si>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</si>
  <si>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</si>
  <si>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</si>
  <si>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</si>
  <si>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</si>
  <si>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</si>
  <si>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</si>
  <si>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</si>
  <si>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</si>
  <si>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</si>
  <si>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</si>
  <si>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</si>
  <si>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</si>
  <si>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</si>
  <si>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</si>
  <si>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</si>
  <si>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</si>
  <si>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</si>
  <si>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</si>
  <si>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</si>
  <si>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</si>
  <si>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</si>
  <si>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</si>
  <si>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</si>
  <si>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</si>
  <si>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</si>
  <si>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</si>
  <si>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</si>
  <si>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</si>
  <si>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</si>
  <si>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</si>
  <si>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</si>
  <si>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</si>
  <si>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</si>
  <si>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</si>
  <si>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</si>
  <si>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</si>
  <si>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</si>
  <si>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</si>
  <si>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</si>
  <si>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</si>
  <si>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</si>
  <si>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</si>
  <si>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</si>
  <si>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</si>
  <si>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</si>
  <si>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</si>
  <si>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</si>
  <si>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</si>
  <si>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</si>
  <si>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</si>
  <si>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</si>
  <si>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</si>
  <si>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</si>
  <si>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</si>
  <si>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</si>
  <si>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</si>
  <si>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</si>
  <si>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</si>
  <si>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</si>
  <si>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</si>
  <si>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</si>
  <si>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</si>
  <si>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</si>
  <si>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</si>
  <si>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</si>
  <si>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</si>
  <si>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</si>
  <si>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</si>
  <si>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</si>
  <si>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</si>
  <si>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</si>
  <si>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</si>
  <si>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</si>
  <si>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</si>
  <si>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</si>
  <si>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</si>
  <si>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</si>
  <si>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</si>
  <si>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</si>
  <si>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</si>
  <si>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</si>
  <si>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</si>
  <si>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</si>
  <si>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</si>
  <si>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</si>
  <si>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</si>
  <si>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</si>
  <si>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</si>
  <si>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</si>
  <si>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</si>
  <si>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</si>
  <si>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</si>
  <si>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</si>
  <si>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</si>
  <si>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</si>
  <si>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</si>
  <si>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</si>
  <si>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</si>
  <si>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</si>
  <si>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</si>
  <si>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</si>
  <si>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</si>
  <si>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</si>
  <si>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</si>
  <si>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</si>
  <si>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</si>
  <si>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</si>
  <si>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</si>
  <si>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</si>
  <si>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</si>
  <si>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</si>
  <si>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</si>
  <si>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</si>
  <si>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</si>
  <si>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</si>
  <si>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</si>
  <si>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</si>
  <si>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</si>
  <si>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</si>
  <si>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</si>
  <si>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</si>
  <si>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</si>
  <si>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</si>
  <si>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</si>
  <si>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</si>
  <si>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</si>
  <si>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</si>
  <si>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</si>
  <si>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</si>
  <si>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</si>
  <si>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</si>
  <si>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</si>
  <si>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</si>
  <si>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</si>
  <si>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</si>
  <si>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</si>
  <si>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</si>
  <si>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</si>
  <si>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</si>
  <si>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</si>
  <si>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</si>
  <si>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</si>
  <si>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</si>
  <si>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</si>
  <si>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</si>
  <si>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</si>
  <si>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</si>
  <si>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</si>
  <si>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</si>
  <si>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</si>
  <si>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</si>
  <si>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</si>
  <si>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</si>
  <si>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</si>
  <si>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</si>
  <si>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</si>
  <si>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</si>
  <si>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</si>
  <si>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</si>
  <si>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</si>
  <si>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</si>
  <si>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</si>
  <si>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</si>
  <si>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</si>
  <si>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</si>
  <si>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</si>
  <si>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</si>
  <si>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</si>
  <si>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</si>
  <si>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</si>
  <si>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</si>
  <si>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</si>
  <si>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</si>
  <si>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</si>
  <si>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</si>
  <si>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</si>
  <si>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</si>
  <si>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</si>
  <si>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</si>
  <si>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</si>
  <si>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</si>
  <si>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</si>
  <si>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</si>
  <si>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</si>
  <si>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</si>
  <si>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</si>
  <si>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</si>
  <si>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</si>
  <si>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</si>
  <si>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</si>
  <si>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</si>
  <si>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</si>
  <si>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</si>
  <si>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</si>
  <si>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</si>
  <si>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</si>
  <si>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</si>
  <si>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</si>
  <si>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</si>
  <si>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</si>
  <si>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</si>
  <si>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</si>
  <si>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</si>
  <si>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</si>
  <si>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</si>
  <si>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</si>
  <si>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</si>
  <si>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</si>
  <si>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</si>
  <si>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</si>
  <si>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</si>
  <si>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</si>
  <si>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</si>
  <si>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</si>
  <si>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</si>
  <si>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</si>
  <si>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</si>
  <si>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</si>
  <si>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</si>
  <si>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</si>
  <si>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</si>
  <si>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</si>
  <si>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</si>
  <si>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</si>
  <si>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</si>
  <si>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</si>
  <si>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</si>
  <si>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</si>
  <si>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</si>
  <si>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</si>
  <si>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</si>
  <si>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</si>
  <si>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</si>
  <si>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</si>
  <si>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</si>
  <si>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</si>
  <si>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</si>
  <si>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</si>
  <si>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</si>
  <si>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</si>
  <si>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</si>
  <si>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</si>
  <si>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</si>
  <si>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</si>
  <si>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</si>
  <si>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</si>
  <si>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</si>
  <si>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</si>
  <si>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</si>
  <si>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</si>
  <si>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</si>
  <si>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</si>
  <si>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</si>
  <si>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</si>
  <si>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</si>
  <si>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</si>
  <si>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</si>
  <si>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</si>
  <si>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</si>
  <si>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</si>
  <si>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</si>
  <si>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</si>
  <si>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</si>
  <si>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</si>
  <si>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</si>
  <si>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</si>
  <si>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</si>
  <si>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</si>
  <si>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</si>
  <si>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</si>
  <si>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</si>
  <si>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</si>
  <si>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</si>
  <si>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</si>
  <si>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</si>
  <si>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</si>
  <si>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</si>
  <si>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</si>
  <si>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</si>
  <si>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</si>
  <si>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</si>
  <si>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</si>
  <si>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</si>
  <si>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</si>
  <si>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</si>
  <si>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</si>
  <si>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</si>
  <si>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</si>
  <si>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</si>
  <si>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</si>
  <si>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</si>
  <si>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</si>
  <si>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</si>
  <si>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</si>
  <si>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</si>
  <si>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</si>
  <si>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</si>
  <si>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</si>
  <si>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</si>
  <si>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</si>
  <si>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</si>
  <si>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</si>
  <si>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</si>
  <si>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</si>
  <si>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</si>
  <si>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</si>
  <si>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</si>
  <si>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</si>
  <si>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</si>
  <si>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</si>
  <si>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</si>
  <si>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</si>
  <si>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</si>
  <si>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</si>
  <si>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</si>
  <si>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</si>
  <si>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</si>
  <si>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</si>
  <si>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</si>
  <si>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</si>
  <si>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17340000000003</t>
  </si>
  <si>
    <t>17340000000004</t>
  </si>
  <si>
    <t>17340000000005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</si>
  <si>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</si>
  <si>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</si>
  <si>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</si>
  <si>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</si>
  <si>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</si>
  <si>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</si>
  <si>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</si>
  <si>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</si>
  <si>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</si>
  <si>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</si>
  <si>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</si>
  <si>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</si>
  <si>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</si>
  <si>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</si>
  <si>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</si>
  <si>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</si>
  <si>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</si>
  <si>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</si>
  <si>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</si>
  <si>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</si>
  <si>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</si>
  <si>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</si>
  <si>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</si>
  <si>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</si>
  <si>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</si>
  <si>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</si>
  <si>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</si>
  <si>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</si>
  <si>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</si>
  <si>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</si>
  <si>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</si>
  <si>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</si>
  <si>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</si>
  <si>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</si>
  <si>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</si>
  <si>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</si>
  <si>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</si>
  <si>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</si>
  <si>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</si>
  <si>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</si>
  <si>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</si>
  <si>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</si>
  <si>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</si>
  <si>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</si>
  <si>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</si>
  <si>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</si>
  <si>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</si>
  <si>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</si>
  <si>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</si>
  <si>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</si>
  <si>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</si>
  <si>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</si>
  <si>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</si>
  <si>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</si>
  <si>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</si>
  <si>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</si>
  <si>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</si>
  <si>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</si>
  <si>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</si>
  <si>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</si>
  <si>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</si>
  <si>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</si>
  <si>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</si>
  <si>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</si>
  <si>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</si>
  <si>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</si>
  <si>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</si>
  <si>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</si>
  <si>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</si>
  <si>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</si>
  <si>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</si>
  <si>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</si>
  <si>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</si>
  <si>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</si>
  <si>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</si>
  <si>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</si>
  <si>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</si>
  <si>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</si>
  <si>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</si>
  <si>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</si>
  <si>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</si>
  <si>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</si>
  <si>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</si>
  <si>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</si>
  <si>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</si>
  <si>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</si>
  <si>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</si>
  <si>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</si>
  <si>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</si>
  <si>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</si>
  <si>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</si>
  <si>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</si>
  <si>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</si>
  <si>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</si>
  <si>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</si>
  <si>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</si>
  <si>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</si>
  <si>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</si>
  <si>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</si>
  <si>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</si>
  <si>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</si>
  <si>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</si>
  <si>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</si>
  <si>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</si>
  <si>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</si>
  <si>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</si>
  <si>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</si>
  <si>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</si>
  <si>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</si>
  <si>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</si>
  <si>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</si>
  <si>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</si>
  <si>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</si>
  <si>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</si>
  <si>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</si>
  <si>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</si>
  <si>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SAFANA LOCAL GOVERNMENT COUNCIL – 2026 PROPOSED BUDGET SUMMARY</t>
  </si>
  <si>
    <t>SAFANA LOCAL GOVERNMENT COUNCIL – 2026 CONSOLIDATED MASTER BUDGET SUMMARY</t>
  </si>
  <si>
    <t>SAFANA LOCAL GOVERNMENT COUNCIL – 2026 BUDGET - SUMMARY OF REVENUE</t>
  </si>
  <si>
    <t>SAFANA LOCAL GOVERNMENT COUNCIL – 2026 BUDGET - SUMMARY OF EXPENDITURE</t>
  </si>
  <si>
    <t>SAFANA LOCAL GOVERNMENT COUNCIL – 2026 BUDGET - SUMMARY OF EXPENDITURE BY SECTOR</t>
  </si>
  <si>
    <t>SAFANA LOCAL GOVERNMENT COUNCIL – 2026 PROPOSED BUDGET - SUMMARY OF RECURRENT EXPENDITURE BY DEPARTMENT</t>
  </si>
  <si>
    <t>SAFANA LOCAL GOVERNMENT COUNCIL – 2026 BUDGET - SUMMARY OF RECURRENT EXPENDITURE</t>
  </si>
  <si>
    <t>SAFANA LOCAL GOVERNMENT COUNCIL – 2026 PROPOSED BUDGET - SUMMARY OF CAPITAL EXPENDITURE</t>
  </si>
  <si>
    <t>SAFANA LOCAL GOVERNMENT COUNCIL – 2026 BUDGET - SUMMARY OF CAPITAL EXPENDITURE BY DEPARTMENT</t>
  </si>
  <si>
    <t>SAFANA LOCAL GOVERNMENT COUNCIL – OFFICE OF THE CHAIRMAN PERSONNEL COST BUDGET</t>
  </si>
  <si>
    <t>SAFANA LOCAL GOVERNMENT COUNCIL – OFFICE OF THE CHAIRMAN OVERHEAD COST BUDGET</t>
  </si>
  <si>
    <t>SAFANA LOCAL GOVERNMENT COUNCIL – OFFICE OF THE LG SECRETARY PERSONNEL COST BUDGET</t>
  </si>
  <si>
    <t>SAFANA LOCAL GOVERNMENT COUNCIL – OFFICE OF THE LG SECRETARY OVERHEAD COST BUDGET</t>
  </si>
  <si>
    <t>SAFANA LOCAL GOVERNMENT COUNCIL – THE COUNCIL PERSONNEL COST BUDGET</t>
  </si>
  <si>
    <t>SAFANA LOCAL GOVERNMENT COUNCIL – THE COUNCIL OVERHEAD COST BUDGET</t>
  </si>
  <si>
    <t>SAFANA LOCAL GOVERNMENT COUNCIL – PMD PERSONNEL COST BUDGET</t>
  </si>
  <si>
    <t>SAFANA LOCAL GOVERNMENT COUNCIL – PMD OVERHEAD COST BUDGET</t>
  </si>
  <si>
    <t>SAFANA LOCAL GOVERNMENT COUNCIL – PMD CAPITAL EXPENDITURE</t>
  </si>
  <si>
    <t>SAFANA LOCAL GOVERNMENT COUNCIL – AGRIC PERSONNEL COST BUDGET</t>
  </si>
  <si>
    <t>SAFANA LOCAL GOVERNMENT COUNCIL – AGRIC OVERHEAD COST BUDGET</t>
  </si>
  <si>
    <t>SAFANA LOCAL GOVERNMENT COUNCIL – AGRIC CAPITAL EXPENDITURE</t>
  </si>
  <si>
    <t>SAFANA LOCAL GOVERNMENT COUNCIL – FINANCE PERSONNEL COST BUDGET</t>
  </si>
  <si>
    <t>SAFANA LOCAL GOVERNMENT COUNCIL – FINANCE OVERHEAD COST BUDGET</t>
  </si>
  <si>
    <t>SAFANA LOCAL GOVERNMENT COUNCIL  –  GRANTS AND CONTRIBUTIONS TO GOVERNMENT AGENCIES  -  22040105</t>
  </si>
  <si>
    <t>SAFANA LOCAL GOVERNMENT COUNCIL – FINANCE CAPITAL EXPENDITURE</t>
  </si>
  <si>
    <t>SAFANA LOCAL GOVERNMENT COUNCIL   –   JOINT / COMMON CAPITAL PROJECTS  -  32010221</t>
  </si>
  <si>
    <t>SAFANA LOCAL GOVERNMENT COUNCIL – WORKS PERSONNEL COST BUDGET</t>
  </si>
  <si>
    <t>SAFANA LOCAL GOVERNMENT COUNCIL – WORKS OVERHEAD COST BUDGET</t>
  </si>
  <si>
    <t>SAFANA LOCAL GOVERNMENT COUNCIL – WORKS CAPITAL EXPENDITURE</t>
  </si>
  <si>
    <t>SAFANA LOCAL GOVERNMENT COUNCIL – ESD PERSONNEL COST BUDGET</t>
  </si>
  <si>
    <t>SAFANA LOCAL GOVERNMENT COUNCIL – ESD OVERHEAD COST BUDGET</t>
  </si>
  <si>
    <t>SAFANA LOCAL GOVERNMENT COUNCIL – ESD CAPITAL EXPENDITURE</t>
  </si>
  <si>
    <t>SAFANA LOCAL GOVERNMENT COUNCIL – PHC PERSONNEL COST BUDGET</t>
  </si>
  <si>
    <t>SAFANA LOCAL GOVERNMENT COUNCIL – PHC OVERHEAD COST BUDGET</t>
  </si>
  <si>
    <t>SAFANA LOCAL GOVERNMENT COUNCIL – PHC CAPITAL EXPENDITURE</t>
  </si>
  <si>
    <t>SAFANA LOCAL GOVERNMENT COUNCIL – WATSAN PERSONNEL COST BUDGET</t>
  </si>
  <si>
    <t>SAFANA LOCAL GOVERNMENT COUNCIL – WATSAN OVERHEAD COST BUDGET</t>
  </si>
  <si>
    <t>SAFANA LOCAL GOVERNMENT COUNCIL – WATSAN CAPITAL EXPENDITURE</t>
  </si>
  <si>
    <t>SAFANA LOCAL GOVERNMENT COUNCIL – TRAD PERSONNEL COST BUDGET</t>
  </si>
  <si>
    <t>SAFANA LOCAL GOVERNMENT COUNCIL – TRAD OVERHEAD COST BUDGET</t>
  </si>
  <si>
    <t>`</t>
  </si>
  <si>
    <t>Donation general</t>
  </si>
  <si>
    <t>Renovation of LG Sectariat Safana</t>
  </si>
  <si>
    <t xml:space="preserve">Construction of Market Stall </t>
  </si>
  <si>
    <t>Purchase of Office Furniture</t>
  </si>
  <si>
    <t>Rehabilitation of Building</t>
  </si>
  <si>
    <t>Earthmoving Equipment</t>
  </si>
  <si>
    <t>Purchase of Fertilizer</t>
  </si>
  <si>
    <t>Irrigation Service</t>
  </si>
  <si>
    <t>Economic Trees</t>
  </si>
  <si>
    <t>Pension: Accrued Rights LGC/LEA</t>
  </si>
  <si>
    <t xml:space="preserve">Land &amp; Buildings – </t>
  </si>
  <si>
    <t>Donation General</t>
  </si>
  <si>
    <t>Costruction of Drainage and Culvert</t>
  </si>
  <si>
    <t>Costruction of Drift</t>
  </si>
  <si>
    <r>
      <rPr>
        <sz val="12"/>
        <color theme="1"/>
        <rFont val="Tahoma"/>
        <family val="2"/>
      </rPr>
      <t>Rehabilitation of Feeder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Road</t>
    </r>
  </si>
  <si>
    <t>Provision of Electricity</t>
  </si>
  <si>
    <t>Repairs of Electricity</t>
  </si>
  <si>
    <t>Provision of Solar Light</t>
  </si>
  <si>
    <t>Immunization Exercise</t>
  </si>
  <si>
    <t>Other Maintenance Services/Water Facility</t>
  </si>
  <si>
    <t>Construction of Mosque</t>
  </si>
  <si>
    <t>Construction of Islamiyya School</t>
  </si>
  <si>
    <t>Rehabilitation of Mosque</t>
  </si>
  <si>
    <t>Rehabilitation of Primary School</t>
  </si>
  <si>
    <t>Rehabilitation of Islamiyya School</t>
  </si>
  <si>
    <t>Provision of Cemetry</t>
  </si>
  <si>
    <t>Construction of Clinic and Dispensary</t>
  </si>
  <si>
    <t>Construction of Doctors House</t>
  </si>
  <si>
    <t>Rehabilitation of Dispensaries</t>
  </si>
  <si>
    <t>Rehabilitation of Clinic</t>
  </si>
  <si>
    <t>Renovation of Health Facility</t>
  </si>
  <si>
    <t>Hospital Equipment</t>
  </si>
  <si>
    <t>Health Education Materials</t>
  </si>
  <si>
    <t>Water Distribution</t>
  </si>
  <si>
    <t>Construction of Dam</t>
  </si>
  <si>
    <t>Drilling of Borehole</t>
  </si>
  <si>
    <t>Construction of Solar Borehole</t>
  </si>
  <si>
    <t>Rehabilitation of Solar Borehole</t>
  </si>
  <si>
    <t>Cemetry Sanitation</t>
  </si>
  <si>
    <t>Community Development Programe Staff Salary</t>
  </si>
  <si>
    <t>Hisba Board Salary</t>
  </si>
  <si>
    <t>Business Empowerment</t>
  </si>
  <si>
    <t>RUWASSA/PHCDA</t>
  </si>
  <si>
    <t>Purchase and Aquisition of Land</t>
  </si>
  <si>
    <t xml:space="preserve">b </t>
  </si>
  <si>
    <t xml:space="preserve">  </t>
  </si>
  <si>
    <t xml:space="preserve">       </t>
  </si>
  <si>
    <t>13250000000022</t>
  </si>
  <si>
    <t>13250000000023</t>
  </si>
  <si>
    <t>13250000000024</t>
  </si>
  <si>
    <t>13250000000025</t>
  </si>
  <si>
    <t>13200000000005</t>
  </si>
  <si>
    <t>13200000000006</t>
  </si>
  <si>
    <t>13200000000007</t>
  </si>
  <si>
    <t>13200000000008</t>
  </si>
  <si>
    <t>13200000000009</t>
  </si>
  <si>
    <t>13200000000010</t>
  </si>
  <si>
    <t>13200000000011</t>
  </si>
  <si>
    <t>13200000000012</t>
  </si>
  <si>
    <t>13200000000013</t>
  </si>
  <si>
    <t>13200000000014</t>
  </si>
  <si>
    <t>13200000000015</t>
  </si>
  <si>
    <t>13200000000016</t>
  </si>
  <si>
    <t>13200000000017</t>
  </si>
  <si>
    <t>13200000000018</t>
  </si>
  <si>
    <t>13200000000019</t>
  </si>
  <si>
    <t>13200000000020</t>
  </si>
  <si>
    <t>13200000000021</t>
  </si>
  <si>
    <t>13200000000022</t>
  </si>
  <si>
    <t>05170000000022</t>
  </si>
  <si>
    <t>05170000000023</t>
  </si>
  <si>
    <t>05170000000024</t>
  </si>
  <si>
    <t>05170000000025</t>
  </si>
  <si>
    <t>05170000000026</t>
  </si>
  <si>
    <t>05170000000027</t>
  </si>
  <si>
    <t>01210000000003</t>
  </si>
  <si>
    <t>04210000000022</t>
  </si>
  <si>
    <t>04210000000023</t>
  </si>
  <si>
    <t>04210000000024</t>
  </si>
  <si>
    <t>04210000000025</t>
  </si>
  <si>
    <t>10350000000022</t>
  </si>
  <si>
    <t>10350000000023</t>
  </si>
  <si>
    <t>10350000000024</t>
  </si>
  <si>
    <t>10350000000025</t>
  </si>
  <si>
    <t>10350000000026</t>
  </si>
  <si>
    <t>10350000000027</t>
  </si>
  <si>
    <t xml:space="preserve">Other Allowances/ Salary Arrears </t>
  </si>
  <si>
    <t>17340000000006</t>
  </si>
  <si>
    <t>Other Allowances/ S.A Allowances</t>
  </si>
  <si>
    <t>Illela</t>
  </si>
  <si>
    <t xml:space="preserve">Baure </t>
  </si>
  <si>
    <t>Zakka</t>
  </si>
  <si>
    <t>Safana</t>
  </si>
  <si>
    <t>Runka</t>
  </si>
  <si>
    <t>Tsaskiya</t>
  </si>
  <si>
    <t>Construction/ Renovation of Slaughter Slap</t>
  </si>
  <si>
    <t xml:space="preserve">Kukar Samu </t>
  </si>
  <si>
    <t xml:space="preserve">Shema Quarters Safana, Yan Mazare, </t>
  </si>
  <si>
    <t>Runka, Baure, Gora, B/Duhu, Illela,</t>
  </si>
  <si>
    <t>Ummadau, Zakka, Kukar Samu and Safana</t>
  </si>
  <si>
    <t>Kunamawa</t>
  </si>
  <si>
    <t>Barebari</t>
  </si>
  <si>
    <t xml:space="preserve"> Safana- Kunamawa</t>
  </si>
  <si>
    <t>Illela- Garin Tambari</t>
  </si>
  <si>
    <t>Wagini- Barebari</t>
  </si>
  <si>
    <t>Tashar Kadanya- Kunkunna</t>
  </si>
  <si>
    <t>Across 10 wards</t>
  </si>
  <si>
    <t>Sabawa</t>
  </si>
  <si>
    <t>Baure</t>
  </si>
  <si>
    <t>Dan Nagayya</t>
  </si>
  <si>
    <t>Girld Child Primary School Safana</t>
  </si>
  <si>
    <t>Yarlilo</t>
  </si>
  <si>
    <t>B/Duhu</t>
  </si>
  <si>
    <t>Ummadau</t>
  </si>
  <si>
    <t>Marina</t>
  </si>
  <si>
    <t>Kukar Samu</t>
  </si>
  <si>
    <t>Baude</t>
  </si>
  <si>
    <t>Renovation of Primary Schools</t>
  </si>
  <si>
    <t>Gora</t>
  </si>
  <si>
    <t>Safana and Zakka</t>
  </si>
  <si>
    <t>Kunkunna</t>
  </si>
  <si>
    <t>Habul</t>
  </si>
  <si>
    <t>Cold Chain Ofice Safana</t>
  </si>
  <si>
    <t>Unguwar Jibir</t>
  </si>
  <si>
    <t>Kukar Rabo</t>
  </si>
  <si>
    <t>Kirtawa</t>
  </si>
  <si>
    <t>Danjikko</t>
  </si>
  <si>
    <t>Garin Waziri</t>
  </si>
  <si>
    <t>Mabirkida</t>
  </si>
  <si>
    <t>DanAwo</t>
  </si>
  <si>
    <t>Tudawa</t>
  </si>
  <si>
    <t>Zabuwa</t>
  </si>
  <si>
    <t>Lezimawa</t>
  </si>
  <si>
    <t>Danzaki</t>
  </si>
  <si>
    <t>Kwayawa</t>
  </si>
  <si>
    <t>Shema Quarters Safana</t>
  </si>
  <si>
    <t>Gss Zakka</t>
  </si>
  <si>
    <t>Kayawa Safana</t>
  </si>
  <si>
    <t>Ung Rimi, Barebari Ung Bushe Kulli, Yan Ukku,</t>
  </si>
  <si>
    <t>Kinfau, Garin Masau, Ginjimi, Salihawar Haki, Garin Tambari, Dagwarwa,</t>
  </si>
  <si>
    <t>Sararraki, Sabawa, Shaka Fito, Kunkunna, Tulunbusawa,</t>
  </si>
  <si>
    <t xml:space="preserve">Tamna, YarLilo, Kanbiri, Kunamawar Alh Sale, </t>
  </si>
  <si>
    <t>Shema Quarters Safana, Sabuwar Ung Bayan CHC, Wabi, Dawon Barau, Ung Fulani Saidu, Tudun Dole,</t>
  </si>
  <si>
    <t>Dolen Gabas, Takatsaba, Kwayawa and Kartakawa</t>
  </si>
  <si>
    <t>GSS Marina</t>
  </si>
  <si>
    <t>Agalawa Safana</t>
  </si>
  <si>
    <t>CDSS Runka</t>
  </si>
  <si>
    <t>PHC Gora</t>
  </si>
  <si>
    <t>Waste Disposal Equipment Safana</t>
  </si>
  <si>
    <t>Construction of Council office Safana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</si>
</sst>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3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43" fontId="2" fillId="0" borderId="1" xfId="1" applyFont="1" applyBorder="1" applyAlignment="1" applyProtection="1">
      <alignment vertical="center"/>
      <protection locked="0"/>
    </xf>
    <xf numFmtId="0" fontId="2" fillId="0" borderId="1" xfId="0" quotePrefix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tabSelected="1" view="pageBreakPreview" zoomScale="90" zoomScaleNormal="85" zoomScaleSheetLayoutView="90" workbookViewId="0"/>
  </sheetViews>
  <sheetFormatPr defaultColWidth="8.81640625" defaultRowHeight="15" x14ac:dyDescent="0.3"/>
  <cols>
    <col min="1" max="1" width="10.7265625" style="1" customWidth="1"/>
    <col min="2" max="2" width="52" style="1" bestFit="1" customWidth="1"/>
    <col min="3" max="4" width="26.08984375" style="1" bestFit="1" customWidth="1"/>
    <col min="5" max="5" width="26.36328125" style="1" bestFit="1" customWidth="1"/>
    <col min="6" max="6" width="13.81640625" style="1" bestFit="1" customWidth="1"/>
    <col min="7" max="16384" width="8.81640625" style="1"/>
  </cols>
  <sheetData>
    <row r="1" spans="1:6" x14ac:dyDescent="0.3">
      <c r="A1" s="49"/>
      <c r="B1" s="49"/>
      <c r="C1" s="49"/>
      <c r="D1" s="49"/>
      <c r="E1" s="49" t="s">
        <v>864</v>
      </c>
      <c r="F1" s="49"/>
    </row>
    <row r="2" spans="1:6" x14ac:dyDescent="0.3">
      <c r="A2" s="72"/>
      <c r="B2" s="72"/>
      <c r="C2" s="72"/>
      <c r="D2" s="72"/>
      <c r="E2" s="72"/>
      <c r="F2" s="49"/>
    </row>
    <row r="3" spans="1:6" x14ac:dyDescent="0.3">
      <c r="A3" s="73" t="s">
        <v>777</v>
      </c>
      <c r="B3" s="73"/>
      <c r="C3" s="73"/>
      <c r="D3" s="73"/>
      <c r="E3" s="73"/>
      <c r="F3" s="49"/>
    </row>
    <row r="4" spans="1:6" x14ac:dyDescent="0.3">
      <c r="A4" s="49"/>
      <c r="B4" s="49"/>
      <c r="C4" s="49"/>
      <c r="D4" s="49"/>
      <c r="E4" s="49" t="e">
        <f>'CHAIR OVERHEAD COST F.xi'!F4 BUDGET SUMMARY 'CHAIR OVERHEAD COST F.xi'!F1</f>
        <v>#NAME?</v>
      </c>
      <c r="F4" s="49"/>
    </row>
    <row r="5" spans="1:6" ht="45" x14ac:dyDescent="0.3">
      <c r="A5" s="44"/>
      <c r="B5" s="46" t="s">
        <v>319</v>
      </c>
      <c r="C5" s="50" t="s">
        <v>592</v>
      </c>
      <c r="D5" s="50" t="s">
        <v>593</v>
      </c>
      <c r="E5" s="50" t="s">
        <v>594</v>
      </c>
      <c r="F5" s="44" t="s">
        <v>863</v>
      </c>
    </row>
    <row r="6" spans="1:6" hidden="1" x14ac:dyDescent="0.3">
      <c r="A6" s="7"/>
      <c r="B6" s="5"/>
      <c r="C6" s="10"/>
      <c r="D6" s="9"/>
      <c r="E6" s="9"/>
      <c r="F6" s="2"/>
    </row>
    <row r="7" spans="1:6" x14ac:dyDescent="0.3">
      <c r="A7" s="5" t="s">
        <v>320</v>
      </c>
      <c r="B7" s="5" t="s">
        <v>321</v>
      </c>
      <c r="C7" s="11">
        <f>'CONS. MASTER B. SUMMARY F.ii'!C6</f>
        <v>469598399</v>
      </c>
      <c r="D7" s="11"/>
      <c r="E7" s="11">
        <f>'CONS. MASTER B. SUMMARY F.ii'!E6</f>
        <v>245255809.80000001</v>
      </c>
      <c r="F7" s="7"/>
    </row>
    <row r="8" spans="1:6" x14ac:dyDescent="0.3">
      <c r="A8" s="5" t="s">
        <v>322</v>
      </c>
      <c r="B8" s="5" t="s">
        <v>323</v>
      </c>
      <c r="C8" s="11">
        <f>SUM(C9:C10)</f>
        <v>7553869209.8800001</v>
      </c>
      <c r="D8" s="11">
        <f t="shared" ref="D8:E8" si="0">SUM(D9:D10)</f>
        <v>5886577841.8400002</v>
      </c>
      <c r="E8" s="11">
        <f t="shared" si="0"/>
        <v>8380156623.3299999</v>
      </c>
      <c r="F8" s="7">
        <f>D8/C8*100</f>
        <v>77.927982048467499</v>
      </c>
    </row>
    <row r="9" spans="1:6" x14ac:dyDescent="0.3">
      <c r="A9" s="7"/>
      <c r="B9" s="5" t="s">
        <v>334</v>
      </c>
      <c r="C9" s="10">
        <f>'SUMMARY OF REVENUE F.iii'!C6</f>
        <v>7495233875.8800001</v>
      </c>
      <c r="D9" s="10">
        <f>'SUMMARY OF REVENUE F.iii'!D6</f>
        <v>5867300401.7399998</v>
      </c>
      <c r="E9" s="10">
        <f>'SUMMARY OF REVENUE F.iii'!E6</f>
        <v>8279164254.3299999</v>
      </c>
      <c r="F9" s="7">
        <f t="shared" ref="F9:F25" si="1">D9/C9*100</f>
        <v>78.280417914926389</v>
      </c>
    </row>
    <row r="10" spans="1:6" x14ac:dyDescent="0.3">
      <c r="A10" s="7"/>
      <c r="B10" s="5" t="s">
        <v>335</v>
      </c>
      <c r="C10" s="10">
        <f>'SUMMARY OF REVENUE F.iii'!C16</f>
        <v>58635334</v>
      </c>
      <c r="D10" s="10">
        <f>'SUMMARY OF REVENUE F.iii'!D16</f>
        <v>19277440.100000001</v>
      </c>
      <c r="E10" s="10">
        <f>'SUMMARY OF REVENUE F.iii'!E16</f>
        <v>100992369</v>
      </c>
      <c r="F10" s="7">
        <f t="shared" si="1"/>
        <v>32.876831741079535</v>
      </c>
    </row>
    <row r="11" spans="1:6" hidden="1" x14ac:dyDescent="0.3">
      <c r="A11" s="7"/>
      <c r="B11" s="7"/>
      <c r="C11" s="10"/>
      <c r="D11" s="10"/>
      <c r="E11" s="10"/>
      <c r="F11" s="7"/>
    </row>
    <row r="12" spans="1:6" x14ac:dyDescent="0.3">
      <c r="A12" s="5" t="s">
        <v>324</v>
      </c>
      <c r="B12" s="5" t="s">
        <v>3</v>
      </c>
      <c r="C12" s="11">
        <f>SUM(C13:C14)</f>
        <v>4739561173.1599998</v>
      </c>
      <c r="D12" s="11">
        <f t="shared" ref="D12:E12" si="2">SUM(D13:D14)</f>
        <v>3989744401.5100002</v>
      </c>
      <c r="E12" s="11">
        <f t="shared" si="2"/>
        <v>4945033359.1999998</v>
      </c>
      <c r="F12" s="7">
        <f t="shared" si="1"/>
        <v>84.17961612361519</v>
      </c>
    </row>
    <row r="13" spans="1:6" x14ac:dyDescent="0.3">
      <c r="A13" s="7"/>
      <c r="B13" s="5" t="s">
        <v>336</v>
      </c>
      <c r="C13" s="10">
        <f>'CONS. MASTER B. SUMMARY F.ii'!C19</f>
        <v>2396888174</v>
      </c>
      <c r="D13" s="10">
        <f>'CONS. MASTER B. SUMMARY F.ii'!D19</f>
        <v>2353935839.0599999</v>
      </c>
      <c r="E13" s="10">
        <f>'CONS. MASTER B. SUMMARY F.ii'!E19</f>
        <v>3025822642.5900002</v>
      </c>
      <c r="F13" s="7">
        <f t="shared" si="1"/>
        <v>98.207995875405402</v>
      </c>
    </row>
    <row r="14" spans="1:6" x14ac:dyDescent="0.3">
      <c r="A14" s="7"/>
      <c r="B14" s="5" t="s">
        <v>337</v>
      </c>
      <c r="C14" s="10">
        <f>'CONS. MASTER B. SUMMARY F.ii'!C20</f>
        <v>2342672999.1599998</v>
      </c>
      <c r="D14" s="10">
        <f>'CONS. MASTER B. SUMMARY F.ii'!D20</f>
        <v>1635808562.45</v>
      </c>
      <c r="E14" s="10">
        <f>'CONS. MASTER B. SUMMARY F.ii'!E20</f>
        <v>1919210716.6099999</v>
      </c>
      <c r="F14" s="7">
        <f t="shared" si="1"/>
        <v>69.826585402083154</v>
      </c>
    </row>
    <row r="15" spans="1:6" hidden="1" x14ac:dyDescent="0.3">
      <c r="A15" s="7"/>
      <c r="B15" s="7"/>
      <c r="C15" s="10"/>
      <c r="D15" s="10"/>
      <c r="E15" s="10"/>
      <c r="F15" s="7"/>
    </row>
    <row r="16" spans="1:6" hidden="1" x14ac:dyDescent="0.3">
      <c r="A16" s="7"/>
      <c r="B16" s="5" t="s">
        <v>325</v>
      </c>
      <c r="C16" s="10"/>
      <c r="D16" s="10"/>
      <c r="E16" s="10"/>
      <c r="F16" s="7"/>
    </row>
    <row r="17" spans="1:6" hidden="1" x14ac:dyDescent="0.3">
      <c r="A17" s="7"/>
      <c r="B17" s="7"/>
      <c r="C17" s="10"/>
      <c r="D17" s="10"/>
      <c r="E17" s="10"/>
      <c r="F17" s="7"/>
    </row>
    <row r="18" spans="1:6" x14ac:dyDescent="0.3">
      <c r="A18" s="5" t="s">
        <v>326</v>
      </c>
      <c r="B18" s="5" t="s">
        <v>327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3">
      <c r="A19" s="7"/>
      <c r="B19" s="5" t="s">
        <v>338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1"/>
        <v>#DIV/0!</v>
      </c>
    </row>
    <row r="20" spans="1:6" x14ac:dyDescent="0.3">
      <c r="A20" s="7"/>
      <c r="B20" s="5" t="s">
        <v>339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3">
      <c r="A21" s="7"/>
      <c r="B21" s="7"/>
      <c r="C21" s="10"/>
      <c r="D21" s="10"/>
      <c r="E21" s="10"/>
      <c r="F21" s="7"/>
    </row>
    <row r="22" spans="1:6" x14ac:dyDescent="0.3">
      <c r="A22" s="5" t="s">
        <v>328</v>
      </c>
      <c r="B22" s="5" t="s">
        <v>329</v>
      </c>
      <c r="C22" s="11">
        <f>'CONS. MASTER B. SUMMARY F.ii'!C27</f>
        <v>3434292387.7200003</v>
      </c>
      <c r="D22" s="11">
        <f>'CONS. MASTER B. SUMMARY F.ii'!D27</f>
        <v>1883790298.02</v>
      </c>
      <c r="E22" s="11">
        <f>'CONS. MASTER B. SUMMARY F.ii'!E27</f>
        <v>3680379073.9299998</v>
      </c>
      <c r="F22" s="7">
        <f t="shared" si="1"/>
        <v>54.852356332730125</v>
      </c>
    </row>
    <row r="23" spans="1:6" hidden="1" x14ac:dyDescent="0.3">
      <c r="A23" s="7"/>
      <c r="B23" s="7"/>
      <c r="C23" s="10"/>
      <c r="D23" s="10"/>
      <c r="E23" s="10"/>
      <c r="F23" s="7"/>
    </row>
    <row r="24" spans="1:6" x14ac:dyDescent="0.3">
      <c r="A24" s="5" t="s">
        <v>330</v>
      </c>
      <c r="B24" s="5" t="s">
        <v>331</v>
      </c>
      <c r="C24" s="11">
        <f>C7+C8+C18</f>
        <v>8023467608.8800001</v>
      </c>
      <c r="D24" s="11">
        <f t="shared" ref="D24:E24" si="4">D7+D8+D18</f>
        <v>5886577841.8400002</v>
      </c>
      <c r="E24" s="11">
        <f t="shared" si="4"/>
        <v>8625412433.1299992</v>
      </c>
      <c r="F24" s="7">
        <f t="shared" si="1"/>
        <v>73.367004502205631</v>
      </c>
    </row>
    <row r="25" spans="1:6" x14ac:dyDescent="0.3">
      <c r="A25" s="5" t="s">
        <v>332</v>
      </c>
      <c r="B25" s="5" t="s">
        <v>2</v>
      </c>
      <c r="C25" s="11">
        <f>C12+C22</f>
        <v>8173853560.8800001</v>
      </c>
      <c r="D25" s="11">
        <f t="shared" ref="D25:E25" si="5">D12+D22</f>
        <v>5873534699.5300007</v>
      </c>
      <c r="E25" s="11">
        <f t="shared" si="5"/>
        <v>8625412433.1299992</v>
      </c>
      <c r="F25" s="7">
        <f t="shared" si="1"/>
        <v>71.857596368507174</v>
      </c>
    </row>
    <row r="26" spans="1:6" x14ac:dyDescent="0.3">
      <c r="A26" s="7"/>
      <c r="B26" s="5" t="s">
        <v>333</v>
      </c>
      <c r="C26" s="11"/>
      <c r="D26" s="11"/>
      <c r="E26" s="11">
        <f t="shared" ref="E26" si="6">E7+E8+E18-E12-E22</f>
        <v>0</v>
      </c>
      <c r="F26" s="7"/>
    </row>
    <row r="27" spans="1:6" hidden="1" x14ac:dyDescent="0.3">
      <c r="A27" s="2"/>
      <c r="B27" s="2"/>
      <c r="C27" s="9"/>
      <c r="D27" s="9"/>
      <c r="E27" s="9"/>
      <c r="F27" s="2"/>
    </row>
    <row r="28" spans="1:6" hidden="1" x14ac:dyDescent="0.3"/>
    <row r="29" spans="1:6" hidden="1" x14ac:dyDescent="0.3"/>
    <row r="30" spans="1:6" hidden="1" x14ac:dyDescent="0.3"/>
    <row r="31" spans="1:6" hidden="1" x14ac:dyDescent="0.3"/>
    <row r="32" spans="1:6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7+17UwSzl4/ySh2OwZ6X+zrdKSKc/KEIzJirxDHVtC1edygL7FfwpCNJHSTCYlvWuUrCjHGrWUqT4R3QVVe6lA==" saltValue="q0Icbbnnx82fweOw3orRMQ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useFirstPageNumber="1" r:id="rId1"/>
  <headerFooter>
    <oddHeader>Page &amp;P</oddHeader>
    <oddFooter>Page 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topLeftCell="A11" zoomScale="90" zoomScaleNormal="100" zoomScaleSheetLayoutView="90" workbookViewId="0"/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3" width="26.26953125" style="1" bestFit="1" customWidth="1"/>
    <col min="4" max="4" width="25.81640625" style="1" bestFit="1" customWidth="1"/>
    <col min="5" max="5" width="26.26953125" style="1" bestFit="1" customWidth="1"/>
    <col min="6" max="16384" width="8.8164062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2" t="s">
        <v>461</v>
      </c>
      <c r="B2" s="72"/>
      <c r="C2" s="72"/>
      <c r="D2" s="72"/>
      <c r="E2" s="72"/>
    </row>
    <row r="3" spans="1:5" x14ac:dyDescent="0.3">
      <c r="A3" s="73" t="s">
        <v>778</v>
      </c>
      <c r="B3" s="73"/>
      <c r="C3" s="73"/>
      <c r="D3" s="73"/>
      <c r="E3" s="73"/>
    </row>
    <row r="4" spans="1:5" x14ac:dyDescent="0.3">
      <c r="A4" s="49"/>
      <c r="B4" s="49"/>
      <c r="C4" s="49"/>
      <c r="D4" s="49"/>
      <c r="E4" s="49" t="s">
        <v>340</v>
      </c>
    </row>
    <row r="5" spans="1:5" ht="45" x14ac:dyDescent="0.3">
      <c r="A5" s="46" t="s">
        <v>290</v>
      </c>
      <c r="B5" s="46" t="s">
        <v>1</v>
      </c>
      <c r="C5" s="50" t="s">
        <v>592</v>
      </c>
      <c r="D5" s="50" t="s">
        <v>593</v>
      </c>
      <c r="E5" s="50" t="s">
        <v>594</v>
      </c>
    </row>
    <row r="6" spans="1:5" x14ac:dyDescent="0.3">
      <c r="A6" s="44">
        <v>1</v>
      </c>
      <c r="B6" s="46" t="s">
        <v>291</v>
      </c>
      <c r="C6" s="52">
        <v>469598399</v>
      </c>
      <c r="D6" s="69"/>
      <c r="E6" s="52">
        <v>245255809.80000001</v>
      </c>
    </row>
    <row r="7" spans="1:5" hidden="1" x14ac:dyDescent="0.3">
      <c r="A7" s="7">
        <v>2</v>
      </c>
      <c r="B7" s="13" t="s">
        <v>292</v>
      </c>
      <c r="C7" s="10"/>
      <c r="D7" s="10"/>
      <c r="E7" s="10"/>
    </row>
    <row r="8" spans="1:5" x14ac:dyDescent="0.3">
      <c r="A8" s="7">
        <v>3</v>
      </c>
      <c r="B8" s="7" t="s">
        <v>293</v>
      </c>
      <c r="C8" s="10">
        <f>'SUMMARY OF REVENUE F.iii'!C6</f>
        <v>7495233875.8800001</v>
      </c>
      <c r="D8" s="10">
        <f>'SUMMARY OF REVENUE F.iii'!D6</f>
        <v>5867300401.7399998</v>
      </c>
      <c r="E8" s="10">
        <f>'SUMMARY OF REVENUE F.iii'!E6</f>
        <v>8279164254.3299999</v>
      </c>
    </row>
    <row r="9" spans="1:5" x14ac:dyDescent="0.3">
      <c r="A9" s="7">
        <v>4</v>
      </c>
      <c r="B9" s="7" t="s">
        <v>294</v>
      </c>
      <c r="C9" s="10">
        <f>'SUMMARY OF REVENUE F.iii'!C16</f>
        <v>58635334</v>
      </c>
      <c r="D9" s="10">
        <f>'SUMMARY OF REVENUE F.iii'!D16</f>
        <v>19277440.100000001</v>
      </c>
      <c r="E9" s="10">
        <f>'SUMMARY OF REVENUE F.iii'!E16</f>
        <v>100992369</v>
      </c>
    </row>
    <row r="10" spans="1:5" x14ac:dyDescent="0.3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3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3">
      <c r="A12" s="5">
        <v>7</v>
      </c>
      <c r="B12" s="5" t="s">
        <v>297</v>
      </c>
      <c r="C12" s="11">
        <f>SUM(C8:C11)</f>
        <v>7553869209.8800001</v>
      </c>
      <c r="D12" s="11">
        <f t="shared" ref="D12:E12" si="0">SUM(D8:D11)</f>
        <v>5886577841.8400002</v>
      </c>
      <c r="E12" s="11">
        <f t="shared" si="0"/>
        <v>8380156623.3299999</v>
      </c>
    </row>
    <row r="13" spans="1:5" x14ac:dyDescent="0.3">
      <c r="A13" s="5">
        <v>8</v>
      </c>
      <c r="B13" s="5" t="s">
        <v>298</v>
      </c>
      <c r="C13" s="11">
        <f>C6+C12</f>
        <v>8023467608.8800001</v>
      </c>
      <c r="D13" s="11">
        <f t="shared" ref="D13:E13" si="1">D6+D12</f>
        <v>5886577841.8400002</v>
      </c>
      <c r="E13" s="11">
        <f t="shared" si="1"/>
        <v>8625412433.1299992</v>
      </c>
    </row>
    <row r="14" spans="1:5" hidden="1" x14ac:dyDescent="0.3">
      <c r="A14" s="7">
        <v>9</v>
      </c>
      <c r="B14" s="13" t="s">
        <v>299</v>
      </c>
      <c r="C14" s="10"/>
      <c r="D14" s="10"/>
      <c r="E14" s="10"/>
    </row>
    <row r="15" spans="1:5" hidden="1" x14ac:dyDescent="0.3">
      <c r="A15" s="7">
        <v>10</v>
      </c>
      <c r="B15" s="5" t="s">
        <v>300</v>
      </c>
      <c r="C15" s="11"/>
      <c r="D15" s="11"/>
      <c r="E15" s="11"/>
    </row>
    <row r="16" spans="1:5" x14ac:dyDescent="0.3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3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3">
      <c r="A18" s="7">
        <v>13</v>
      </c>
      <c r="B18" s="5" t="s">
        <v>303</v>
      </c>
      <c r="C18" s="11"/>
      <c r="D18" s="11"/>
      <c r="E18" s="11"/>
    </row>
    <row r="19" spans="1:5" x14ac:dyDescent="0.3">
      <c r="A19" s="7">
        <v>14</v>
      </c>
      <c r="B19" s="7" t="s">
        <v>304</v>
      </c>
      <c r="C19" s="10">
        <f>'SUMMARY OF EXP F.iv'!C7</f>
        <v>2396888174</v>
      </c>
      <c r="D19" s="10">
        <f>'SUMMARY OF EXP F.iv'!D7</f>
        <v>2353935839.0599999</v>
      </c>
      <c r="E19" s="10">
        <f>'SUMMARY OF EXP F.iv'!E7</f>
        <v>3025822642.5900002</v>
      </c>
    </row>
    <row r="20" spans="1:5" x14ac:dyDescent="0.3">
      <c r="A20" s="7">
        <v>15</v>
      </c>
      <c r="B20" s="7" t="s">
        <v>305</v>
      </c>
      <c r="C20" s="10">
        <f>'SUMMARY OF EXP F.iv'!C25</f>
        <v>2342672999.1599998</v>
      </c>
      <c r="D20" s="10">
        <f>'SUMMARY OF EXP F.iv'!D25</f>
        <v>1635808562.45</v>
      </c>
      <c r="E20" s="10">
        <f>'SUMMARY OF EXP F.iv'!E25</f>
        <v>1919210716.6099999</v>
      </c>
    </row>
    <row r="21" spans="1:5" x14ac:dyDescent="0.3">
      <c r="A21" s="5">
        <v>16</v>
      </c>
      <c r="B21" s="5" t="s">
        <v>306</v>
      </c>
      <c r="C21" s="11">
        <f>SUM(C19:C20)</f>
        <v>4739561173.1599998</v>
      </c>
      <c r="D21" s="11">
        <f t="shared" ref="D21:E21" si="3">SUM(D19:D20)</f>
        <v>3989744401.5100002</v>
      </c>
      <c r="E21" s="11">
        <f t="shared" si="3"/>
        <v>4945033359.1999998</v>
      </c>
    </row>
    <row r="22" spans="1:5" x14ac:dyDescent="0.3">
      <c r="A22" s="5">
        <v>17</v>
      </c>
      <c r="B22" s="5" t="s">
        <v>307</v>
      </c>
      <c r="C22" s="11">
        <f>C17+C21</f>
        <v>4739561173.1599998</v>
      </c>
      <c r="D22" s="11">
        <f t="shared" ref="D22:E22" si="4">D17+D21</f>
        <v>3989744401.5100002</v>
      </c>
      <c r="E22" s="11">
        <f t="shared" si="4"/>
        <v>4945033359.1999998</v>
      </c>
    </row>
    <row r="23" spans="1:5" hidden="1" x14ac:dyDescent="0.3">
      <c r="A23" s="7">
        <v>18</v>
      </c>
      <c r="B23" s="5" t="s">
        <v>308</v>
      </c>
      <c r="C23" s="11"/>
      <c r="D23" s="11"/>
      <c r="E23" s="11"/>
    </row>
    <row r="24" spans="1:5" ht="17.5" x14ac:dyDescent="0.3">
      <c r="A24" s="7">
        <v>19</v>
      </c>
      <c r="B24" s="7" t="s">
        <v>309</v>
      </c>
      <c r="C24" s="61">
        <f>'PMD CAPITAL EXP F.xii'!D6</f>
        <v>848749601.88</v>
      </c>
      <c r="D24" s="61">
        <f>'PMD CAPITAL EXP F.xii'!E6</f>
        <v>595191800</v>
      </c>
      <c r="E24" s="61">
        <f>'PMD CAPITAL EXP F.xii'!F6</f>
        <v>530690552.63999999</v>
      </c>
    </row>
    <row r="25" spans="1:5" ht="17.5" x14ac:dyDescent="0.3">
      <c r="A25" s="7">
        <v>20</v>
      </c>
      <c r="B25" s="7" t="s">
        <v>310</v>
      </c>
      <c r="C25" s="62">
        <f>'AGRIC CAPITAL EXP F.xii'!D6+'FINANCE CAPITAL EXP F.xii'!D6+'WORKS CAPITAL EXP F.xii'!D6</f>
        <v>1392900000</v>
      </c>
      <c r="D25" s="62">
        <f>'AGRIC CAPITAL EXP F.xii'!E6+'FINANCE CAPITAL EXP F.xii'!E6+'WORKS CAPITAL EXP F.xii'!E6</f>
        <v>614905791.31999993</v>
      </c>
      <c r="E25" s="62">
        <f>'AGRIC CAPITAL EXP F.xii'!F6+'FINANCE CAPITAL EXP F.xii'!F6+'WORKS CAPITAL EXP F.xii'!F6</f>
        <v>2437688521.29</v>
      </c>
    </row>
    <row r="26" spans="1:5" ht="17.5" x14ac:dyDescent="0.3">
      <c r="A26" s="7">
        <v>21</v>
      </c>
      <c r="B26" s="7" t="s">
        <v>311</v>
      </c>
      <c r="C26" s="62">
        <f>'ESD CAPITAL EXP F.xii'!D6+'PHC CAPITAL EXP F.xii'!D6+'WATSAN CAPITAL EXP F.xii'!D6</f>
        <v>1192642785.8400002</v>
      </c>
      <c r="D26" s="62">
        <f>'ESD CAPITAL EXP F.xii'!E6+'PHC CAPITAL EXP F.xii'!E6+'WATSAN CAPITAL EXP F.xii'!E6</f>
        <v>673692706.70000005</v>
      </c>
      <c r="E26" s="62">
        <f>'ESD CAPITAL EXP F.xii'!F6+'PHC CAPITAL EXP F.xii'!F6+'WATSAN CAPITAL EXP F.xii'!F6</f>
        <v>712000000</v>
      </c>
    </row>
    <row r="27" spans="1:5" x14ac:dyDescent="0.3">
      <c r="A27" s="5">
        <v>22</v>
      </c>
      <c r="B27" s="5" t="s">
        <v>312</v>
      </c>
      <c r="C27" s="11">
        <f>SUM(C24:C26)</f>
        <v>3434292387.7200003</v>
      </c>
      <c r="D27" s="11">
        <f t="shared" ref="D27:E27" si="5">SUM(D24:D26)</f>
        <v>1883790298.02</v>
      </c>
      <c r="E27" s="11">
        <f t="shared" si="5"/>
        <v>3680379073.9299998</v>
      </c>
    </row>
    <row r="28" spans="1:5" x14ac:dyDescent="0.3">
      <c r="A28" s="5">
        <v>23</v>
      </c>
      <c r="B28" s="5" t="s">
        <v>313</v>
      </c>
      <c r="C28" s="11">
        <f>C22+C27</f>
        <v>8173853560.8800001</v>
      </c>
      <c r="D28" s="11">
        <f t="shared" ref="D28:E28" si="6">D22+D27</f>
        <v>5873534699.5300007</v>
      </c>
      <c r="E28" s="11">
        <f t="shared" si="6"/>
        <v>8625412433.1299992</v>
      </c>
    </row>
    <row r="29" spans="1:5" x14ac:dyDescent="0.3">
      <c r="A29" s="7">
        <v>24</v>
      </c>
      <c r="B29" s="5" t="s">
        <v>314</v>
      </c>
      <c r="C29" s="11">
        <f>C13-C28</f>
        <v>-150385952</v>
      </c>
      <c r="D29" s="11"/>
      <c r="E29" s="11">
        <f t="shared" ref="E29" si="7">E13-E28</f>
        <v>0</v>
      </c>
    </row>
    <row r="30" spans="1:5" hidden="1" x14ac:dyDescent="0.3">
      <c r="A30" s="7">
        <v>25</v>
      </c>
      <c r="B30" s="5" t="s">
        <v>315</v>
      </c>
      <c r="C30" s="10"/>
      <c r="D30" s="10"/>
      <c r="E30" s="10"/>
    </row>
    <row r="31" spans="1:5" hidden="1" x14ac:dyDescent="0.3">
      <c r="A31" s="7">
        <v>26</v>
      </c>
      <c r="B31" s="7" t="s">
        <v>316</v>
      </c>
      <c r="C31" s="10"/>
      <c r="D31" s="10"/>
      <c r="E31" s="10"/>
    </row>
    <row r="32" spans="1:5" x14ac:dyDescent="0.3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3">
      <c r="A33" s="5">
        <v>28</v>
      </c>
      <c r="B33" s="5" t="s">
        <v>318</v>
      </c>
      <c r="C33" s="11">
        <f t="shared" ref="C33:E33" si="9">C13+C32-C28</f>
        <v>-150385952</v>
      </c>
      <c r="D33" s="11"/>
      <c r="E33" s="11">
        <f t="shared" si="9"/>
        <v>0</v>
      </c>
    </row>
    <row r="34" spans="1:5" hidden="1" x14ac:dyDescent="0.3"/>
    <row r="35" spans="1:5" hidden="1" x14ac:dyDescent="0.3"/>
    <row r="36" spans="1:5" hidden="1" x14ac:dyDescent="0.3"/>
    <row r="37" spans="1:5" hidden="1" x14ac:dyDescent="0.3"/>
    <row r="38" spans="1:5" hidden="1" x14ac:dyDescent="0.3"/>
    <row r="39" spans="1:5" hidden="1" x14ac:dyDescent="0.3"/>
    <row r="40" spans="1:5" hidden="1" x14ac:dyDescent="0.3"/>
    <row r="41" spans="1:5" hidden="1" x14ac:dyDescent="0.3"/>
    <row r="42" spans="1:5" hidden="1" x14ac:dyDescent="0.3"/>
    <row r="43" spans="1:5" hidden="1" x14ac:dyDescent="0.3"/>
    <row r="44" spans="1:5" hidden="1" x14ac:dyDescent="0.3"/>
    <row r="45" spans="1:5" hidden="1" x14ac:dyDescent="0.3"/>
    <row r="46" spans="1:5" hidden="1" x14ac:dyDescent="0.3"/>
    <row r="47" spans="1:5" hidden="1" x14ac:dyDescent="0.3"/>
    <row r="48" spans="1:5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geuYD/KTYusSl8kccUEdXpj4jXuTvExmTTNIzdPITMJEYlVNix43N0aqZwZUZve3KtdFH2dTECE3+lEijswkyQ==" saltValue="Y8daj+UFHHRGIjqte6no6Q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5" firstPageNumber="2" orientation="landscape" useFirstPageNumber="1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view="pageBreakPreview" topLeftCell="A79" zoomScale="90" zoomScaleNormal="100" zoomScaleSheetLayoutView="90" workbookViewId="0">
      <selection activeCell="E71" sqref="E7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4.26953125" style="49" bestFit="1" customWidth="1"/>
    <col min="6" max="16384" width="8.81640625" style="49"/>
  </cols>
  <sheetData>
    <row r="1" spans="1:5" x14ac:dyDescent="0.3">
      <c r="A1" s="72" t="s">
        <v>460</v>
      </c>
      <c r="B1" s="72"/>
      <c r="C1" s="72"/>
      <c r="D1" s="72"/>
      <c r="E1" s="72"/>
    </row>
    <row r="2" spans="1:5" x14ac:dyDescent="0.3">
      <c r="A2" s="73" t="s">
        <v>779</v>
      </c>
      <c r="B2" s="73"/>
      <c r="C2" s="73"/>
      <c r="D2" s="73"/>
      <c r="E2" s="73"/>
    </row>
    <row r="4" spans="1:5" ht="45" x14ac:dyDescent="0.3">
      <c r="A4" s="46" t="s">
        <v>0</v>
      </c>
      <c r="B4" s="47" t="s">
        <v>111</v>
      </c>
      <c r="C4" s="50" t="s">
        <v>592</v>
      </c>
      <c r="D4" s="50" t="s">
        <v>593</v>
      </c>
      <c r="E4" s="50" t="s">
        <v>594</v>
      </c>
    </row>
    <row r="5" spans="1:5" s="1" customFormat="1" x14ac:dyDescent="0.3">
      <c r="A5" s="14">
        <v>1</v>
      </c>
      <c r="B5" s="14" t="s">
        <v>341</v>
      </c>
      <c r="C5" s="11">
        <f>C6+C16+C118+C128</f>
        <v>7553869209.8800001</v>
      </c>
      <c r="D5" s="11">
        <f t="shared" ref="D5:E5" si="0">D6+D16+D118+D128</f>
        <v>5886577841.8400002</v>
      </c>
      <c r="E5" s="11">
        <f t="shared" si="0"/>
        <v>8380156623.3299999</v>
      </c>
    </row>
    <row r="6" spans="1:5" s="1" customFormat="1" x14ac:dyDescent="0.3">
      <c r="A6" s="14">
        <v>11</v>
      </c>
      <c r="B6" s="14" t="s">
        <v>342</v>
      </c>
      <c r="C6" s="11">
        <f>C7</f>
        <v>7495233875.8800001</v>
      </c>
      <c r="D6" s="11">
        <f t="shared" ref="D6:E6" si="1">D7</f>
        <v>5867300401.7399998</v>
      </c>
      <c r="E6" s="11">
        <f t="shared" si="1"/>
        <v>8279164254.3299999</v>
      </c>
    </row>
    <row r="7" spans="1:5" s="1" customFormat="1" x14ac:dyDescent="0.3">
      <c r="A7" s="14">
        <v>1101</v>
      </c>
      <c r="B7" s="14" t="s">
        <v>342</v>
      </c>
      <c r="C7" s="11">
        <f>C8+C11+C13</f>
        <v>7495233875.8800001</v>
      </c>
      <c r="D7" s="11">
        <f t="shared" ref="D7:E7" si="2">D8+D11+D13</f>
        <v>5867300401.7399998</v>
      </c>
      <c r="E7" s="11">
        <f t="shared" si="2"/>
        <v>8279164254.3299999</v>
      </c>
    </row>
    <row r="8" spans="1:5" s="1" customFormat="1" ht="28" x14ac:dyDescent="0.3">
      <c r="A8" s="14">
        <v>110101</v>
      </c>
      <c r="B8" s="15" t="s">
        <v>343</v>
      </c>
      <c r="C8" s="11">
        <f>SUM(C9:C10)</f>
        <v>5167329852.8800001</v>
      </c>
      <c r="D8" s="11">
        <f>SUM(D9:D10)</f>
        <v>3047927607</v>
      </c>
      <c r="E8" s="11">
        <f>SUM(E9:E10)</f>
        <v>5177854180.1199999</v>
      </c>
    </row>
    <row r="9" spans="1:5" x14ac:dyDescent="0.3">
      <c r="A9" s="53">
        <v>11010101</v>
      </c>
      <c r="B9" s="53" t="s">
        <v>771</v>
      </c>
      <c r="C9" s="51">
        <v>5167329852.8800001</v>
      </c>
      <c r="D9" s="51">
        <v>3047927607</v>
      </c>
      <c r="E9" s="51">
        <v>5112910489.1199999</v>
      </c>
    </row>
    <row r="10" spans="1:5" x14ac:dyDescent="0.3">
      <c r="A10" s="53">
        <v>11010101</v>
      </c>
      <c r="B10" s="53" t="s">
        <v>772</v>
      </c>
      <c r="C10" s="51"/>
      <c r="D10" s="51"/>
      <c r="E10" s="51">
        <v>64943691</v>
      </c>
    </row>
    <row r="11" spans="1:5" s="1" customFormat="1" x14ac:dyDescent="0.3">
      <c r="A11" s="14">
        <v>110102</v>
      </c>
      <c r="B11" s="14" t="s">
        <v>344</v>
      </c>
      <c r="C11" s="11">
        <f>C12</f>
        <v>2327904023</v>
      </c>
      <c r="D11" s="11">
        <f t="shared" ref="D11:E11" si="3">D12</f>
        <v>2819372794.7399998</v>
      </c>
      <c r="E11" s="11">
        <f t="shared" si="3"/>
        <v>3101310074.21</v>
      </c>
    </row>
    <row r="12" spans="1:5" x14ac:dyDescent="0.3">
      <c r="A12" s="53">
        <v>11010201</v>
      </c>
      <c r="B12" s="53" t="s">
        <v>345</v>
      </c>
      <c r="C12" s="51">
        <v>2327904023</v>
      </c>
      <c r="D12" s="51">
        <v>2819372794.7399998</v>
      </c>
      <c r="E12" s="51">
        <v>3101310074.21</v>
      </c>
    </row>
    <row r="13" spans="1:5" s="1" customFormat="1" x14ac:dyDescent="0.3">
      <c r="A13" s="14">
        <v>110103</v>
      </c>
      <c r="B13" s="14" t="s">
        <v>346</v>
      </c>
      <c r="C13" s="11">
        <f>SUM(C14:C15)</f>
        <v>0</v>
      </c>
      <c r="D13" s="11">
        <f t="shared" ref="D13:E13" si="4">SUM(D14:D15)</f>
        <v>0</v>
      </c>
      <c r="E13" s="11">
        <f t="shared" si="4"/>
        <v>0</v>
      </c>
    </row>
    <row r="14" spans="1:5" hidden="1" x14ac:dyDescent="0.3">
      <c r="A14" s="53">
        <v>11010301</v>
      </c>
      <c r="B14" s="53" t="s">
        <v>347</v>
      </c>
      <c r="C14" s="51"/>
      <c r="D14" s="51"/>
      <c r="E14" s="51"/>
    </row>
    <row r="15" spans="1:5" hidden="1" x14ac:dyDescent="0.3">
      <c r="A15" s="53">
        <v>11010304</v>
      </c>
      <c r="B15" s="53" t="s">
        <v>348</v>
      </c>
      <c r="C15" s="51"/>
      <c r="D15" s="51"/>
      <c r="E15" s="51"/>
    </row>
    <row r="16" spans="1:5" s="1" customFormat="1" x14ac:dyDescent="0.3">
      <c r="A16" s="14">
        <v>12</v>
      </c>
      <c r="B16" s="14" t="s">
        <v>349</v>
      </c>
      <c r="C16" s="11">
        <f>C17+C23</f>
        <v>58635334</v>
      </c>
      <c r="D16" s="11">
        <f t="shared" ref="D16:E16" si="5">D17+D23</f>
        <v>19277440.100000001</v>
      </c>
      <c r="E16" s="11">
        <f t="shared" si="5"/>
        <v>100992369</v>
      </c>
    </row>
    <row r="17" spans="1:5" s="1" customFormat="1" x14ac:dyDescent="0.3">
      <c r="A17" s="14">
        <v>1201</v>
      </c>
      <c r="B17" s="14" t="s">
        <v>350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3">
      <c r="A18" s="14">
        <v>120103</v>
      </c>
      <c r="B18" s="14" t="s">
        <v>351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3">
      <c r="A19" s="53">
        <v>12010301</v>
      </c>
      <c r="B19" s="53" t="s">
        <v>352</v>
      </c>
      <c r="C19" s="51"/>
      <c r="D19" s="51"/>
      <c r="E19" s="51"/>
    </row>
    <row r="20" spans="1:5" hidden="1" x14ac:dyDescent="0.3">
      <c r="A20" s="53">
        <v>12010303</v>
      </c>
      <c r="B20" s="53" t="s">
        <v>353</v>
      </c>
      <c r="C20" s="51"/>
      <c r="D20" s="51"/>
      <c r="E20" s="51"/>
    </row>
    <row r="21" spans="1:5" hidden="1" x14ac:dyDescent="0.3">
      <c r="A21" s="53">
        <v>12010305</v>
      </c>
      <c r="B21" s="53" t="s">
        <v>354</v>
      </c>
      <c r="C21" s="51"/>
      <c r="D21" s="51"/>
      <c r="E21" s="51"/>
    </row>
    <row r="22" spans="1:5" hidden="1" x14ac:dyDescent="0.3">
      <c r="A22" s="53">
        <v>12010306</v>
      </c>
      <c r="B22" s="53" t="s">
        <v>355</v>
      </c>
      <c r="C22" s="51"/>
      <c r="D22" s="51"/>
      <c r="E22" s="51"/>
    </row>
    <row r="23" spans="1:5" s="1" customFormat="1" x14ac:dyDescent="0.3">
      <c r="A23" s="14">
        <v>12020000</v>
      </c>
      <c r="B23" s="14" t="s">
        <v>356</v>
      </c>
      <c r="C23" s="11">
        <f>C24+C53+C79+C81+C95+C105+C109+C111+C113+C116</f>
        <v>58635334</v>
      </c>
      <c r="D23" s="11">
        <f t="shared" ref="D23:E23" si="8">D24+D53+D79+D81+D95+D105+D109+D111+D113+D116</f>
        <v>19277440.100000001</v>
      </c>
      <c r="E23" s="11">
        <f t="shared" si="8"/>
        <v>100992369</v>
      </c>
    </row>
    <row r="24" spans="1:5" s="1" customFormat="1" x14ac:dyDescent="0.3">
      <c r="A24" s="14">
        <v>12020100</v>
      </c>
      <c r="B24" s="14" t="s">
        <v>357</v>
      </c>
      <c r="C24" s="11">
        <f>SUM(C25:C52)</f>
        <v>1658050</v>
      </c>
      <c r="D24" s="11">
        <f>SUM(D25:D52)</f>
        <v>1350</v>
      </c>
      <c r="E24" s="11">
        <f>SUM(E25:E52)</f>
        <v>520500</v>
      </c>
    </row>
    <row r="25" spans="1:5" hidden="1" x14ac:dyDescent="0.3">
      <c r="A25" s="53">
        <v>12020105</v>
      </c>
      <c r="B25" s="53" t="s">
        <v>358</v>
      </c>
      <c r="C25" s="51"/>
      <c r="D25" s="51"/>
      <c r="E25" s="51"/>
    </row>
    <row r="26" spans="1:5" x14ac:dyDescent="0.3">
      <c r="A26" s="53">
        <v>12020109</v>
      </c>
      <c r="B26" s="53" t="s">
        <v>359</v>
      </c>
      <c r="C26" s="51">
        <v>550000</v>
      </c>
      <c r="D26" s="51"/>
      <c r="E26" s="51">
        <v>150000</v>
      </c>
    </row>
    <row r="27" spans="1:5" x14ac:dyDescent="0.3">
      <c r="A27" s="53">
        <v>12020111</v>
      </c>
      <c r="B27" s="53" t="s">
        <v>360</v>
      </c>
      <c r="C27" s="51">
        <v>220000</v>
      </c>
      <c r="D27" s="51"/>
      <c r="E27" s="51">
        <v>35000</v>
      </c>
    </row>
    <row r="28" spans="1:5" x14ac:dyDescent="0.3">
      <c r="A28" s="53">
        <v>12020113</v>
      </c>
      <c r="B28" s="53" t="s">
        <v>361</v>
      </c>
      <c r="C28" s="51">
        <v>110000</v>
      </c>
      <c r="D28" s="51"/>
      <c r="E28" s="51">
        <v>110000</v>
      </c>
    </row>
    <row r="29" spans="1:5" hidden="1" x14ac:dyDescent="0.3">
      <c r="A29" s="53">
        <v>12020114</v>
      </c>
      <c r="B29" s="53" t="s">
        <v>362</v>
      </c>
      <c r="C29" s="51"/>
      <c r="D29" s="51"/>
      <c r="E29" s="51"/>
    </row>
    <row r="30" spans="1:5" hidden="1" x14ac:dyDescent="0.3">
      <c r="A30" s="53">
        <v>12020115</v>
      </c>
      <c r="B30" s="53" t="s">
        <v>363</v>
      </c>
      <c r="C30" s="51"/>
      <c r="D30" s="51"/>
      <c r="E30" s="51"/>
    </row>
    <row r="31" spans="1:5" x14ac:dyDescent="0.3">
      <c r="A31" s="53">
        <v>12020116</v>
      </c>
      <c r="B31" s="53" t="s">
        <v>364</v>
      </c>
      <c r="C31" s="51">
        <v>200000</v>
      </c>
      <c r="D31" s="51"/>
      <c r="E31" s="51">
        <v>200000</v>
      </c>
    </row>
    <row r="32" spans="1:5" hidden="1" x14ac:dyDescent="0.3">
      <c r="A32" s="53">
        <v>12020117</v>
      </c>
      <c r="B32" s="53" t="s">
        <v>365</v>
      </c>
      <c r="C32" s="51"/>
      <c r="D32" s="51"/>
      <c r="E32" s="51"/>
    </row>
    <row r="33" spans="1:5" hidden="1" x14ac:dyDescent="0.3">
      <c r="A33" s="53">
        <v>12020118</v>
      </c>
      <c r="B33" s="53" t="s">
        <v>366</v>
      </c>
      <c r="C33" s="51"/>
      <c r="D33" s="51"/>
      <c r="E33" s="51"/>
    </row>
    <row r="34" spans="1:5" hidden="1" x14ac:dyDescent="0.3">
      <c r="A34" s="53">
        <v>12020119</v>
      </c>
      <c r="B34" s="53" t="s">
        <v>367</v>
      </c>
      <c r="C34" s="51"/>
      <c r="D34" s="51"/>
      <c r="E34" s="51"/>
    </row>
    <row r="35" spans="1:5" x14ac:dyDescent="0.3">
      <c r="A35" s="53">
        <v>12020120</v>
      </c>
      <c r="B35" s="53" t="s">
        <v>368</v>
      </c>
      <c r="C35" s="51">
        <v>220000</v>
      </c>
      <c r="D35" s="51"/>
      <c r="E35" s="51"/>
    </row>
    <row r="36" spans="1:5" hidden="1" x14ac:dyDescent="0.3">
      <c r="A36" s="53">
        <v>12020121</v>
      </c>
      <c r="B36" s="53" t="s">
        <v>369</v>
      </c>
      <c r="C36" s="51"/>
      <c r="D36" s="51"/>
      <c r="E36" s="51"/>
    </row>
    <row r="37" spans="1:5" x14ac:dyDescent="0.3">
      <c r="A37" s="53">
        <v>12020122</v>
      </c>
      <c r="B37" s="53" t="s">
        <v>370</v>
      </c>
      <c r="C37" s="51">
        <v>24750</v>
      </c>
      <c r="D37" s="51"/>
      <c r="E37" s="51"/>
    </row>
    <row r="38" spans="1:5" x14ac:dyDescent="0.3">
      <c r="A38" s="53">
        <v>12020124</v>
      </c>
      <c r="B38" s="53" t="s">
        <v>371</v>
      </c>
      <c r="C38" s="51">
        <v>217800</v>
      </c>
      <c r="D38" s="51">
        <v>1350</v>
      </c>
      <c r="E38" s="51"/>
    </row>
    <row r="39" spans="1:5" hidden="1" x14ac:dyDescent="0.3">
      <c r="A39" s="53">
        <v>12020126</v>
      </c>
      <c r="B39" s="53" t="s">
        <v>372</v>
      </c>
      <c r="C39" s="51"/>
      <c r="D39" s="51"/>
      <c r="E39" s="51"/>
    </row>
    <row r="40" spans="1:5" hidden="1" x14ac:dyDescent="0.3">
      <c r="A40" s="53">
        <v>12020128</v>
      </c>
      <c r="B40" s="53" t="s">
        <v>373</v>
      </c>
      <c r="C40" s="51"/>
      <c r="D40" s="51"/>
      <c r="E40" s="51"/>
    </row>
    <row r="41" spans="1:5" hidden="1" x14ac:dyDescent="0.3">
      <c r="A41" s="53">
        <v>12020129</v>
      </c>
      <c r="B41" s="53" t="s">
        <v>374</v>
      </c>
      <c r="C41" s="51"/>
      <c r="D41" s="51"/>
      <c r="E41" s="51"/>
    </row>
    <row r="42" spans="1:5" x14ac:dyDescent="0.3">
      <c r="A42" s="53">
        <v>12020130</v>
      </c>
      <c r="B42" s="53" t="s">
        <v>375</v>
      </c>
      <c r="C42" s="51">
        <v>110000</v>
      </c>
      <c r="D42" s="51"/>
      <c r="E42" s="51">
        <v>20000</v>
      </c>
    </row>
    <row r="43" spans="1:5" hidden="1" x14ac:dyDescent="0.3">
      <c r="A43" s="53">
        <v>12020132</v>
      </c>
      <c r="B43" s="53" t="s">
        <v>376</v>
      </c>
      <c r="C43" s="51"/>
      <c r="D43" s="51"/>
      <c r="E43" s="51"/>
    </row>
    <row r="44" spans="1:5" hidden="1" x14ac:dyDescent="0.3">
      <c r="A44" s="53">
        <v>12020134</v>
      </c>
      <c r="B44" s="53" t="s">
        <v>377</v>
      </c>
      <c r="C44" s="51"/>
      <c r="D44" s="51"/>
      <c r="E44" s="51"/>
    </row>
    <row r="45" spans="1:5" hidden="1" x14ac:dyDescent="0.3">
      <c r="A45" s="53">
        <v>12020135</v>
      </c>
      <c r="B45" s="53" t="s">
        <v>378</v>
      </c>
      <c r="C45" s="51"/>
      <c r="D45" s="51"/>
      <c r="E45" s="51"/>
    </row>
    <row r="46" spans="1:5" hidden="1" x14ac:dyDescent="0.3">
      <c r="A46" s="53">
        <v>12020136</v>
      </c>
      <c r="B46" s="53" t="s">
        <v>379</v>
      </c>
      <c r="C46" s="51"/>
      <c r="D46" s="51"/>
      <c r="E46" s="51"/>
    </row>
    <row r="47" spans="1:5" hidden="1" x14ac:dyDescent="0.3">
      <c r="A47" s="53">
        <v>12020137</v>
      </c>
      <c r="B47" s="53" t="s">
        <v>380</v>
      </c>
      <c r="C47" s="51"/>
      <c r="D47" s="51"/>
      <c r="E47" s="51"/>
    </row>
    <row r="48" spans="1:5" x14ac:dyDescent="0.3">
      <c r="A48" s="53">
        <v>12020138</v>
      </c>
      <c r="B48" s="53" t="s">
        <v>381</v>
      </c>
      <c r="C48" s="51">
        <v>5500</v>
      </c>
      <c r="D48" s="51"/>
      <c r="E48" s="51">
        <v>5500</v>
      </c>
    </row>
    <row r="49" spans="1:5" hidden="1" x14ac:dyDescent="0.3">
      <c r="A49" s="53">
        <v>12020141</v>
      </c>
      <c r="B49" s="53" t="s">
        <v>382</v>
      </c>
      <c r="C49" s="51"/>
      <c r="D49" s="51"/>
      <c r="E49" s="51"/>
    </row>
    <row r="50" spans="1:5" hidden="1" x14ac:dyDescent="0.3">
      <c r="A50" s="53">
        <v>12020142</v>
      </c>
      <c r="B50" s="53" t="s">
        <v>383</v>
      </c>
      <c r="C50" s="51"/>
      <c r="D50" s="51"/>
      <c r="E50" s="51"/>
    </row>
    <row r="51" spans="1:5" hidden="1" x14ac:dyDescent="0.3">
      <c r="A51" s="53">
        <v>12020143</v>
      </c>
      <c r="B51" s="53" t="s">
        <v>384</v>
      </c>
      <c r="C51" s="51"/>
      <c r="D51" s="51"/>
      <c r="E51" s="51"/>
    </row>
    <row r="52" spans="1:5" hidden="1" x14ac:dyDescent="0.3">
      <c r="A52" s="53">
        <v>12020145</v>
      </c>
      <c r="B52" s="53" t="s">
        <v>385</v>
      </c>
      <c r="C52" s="51"/>
      <c r="D52" s="51"/>
      <c r="E52" s="51"/>
    </row>
    <row r="53" spans="1:5" s="1" customFormat="1" x14ac:dyDescent="0.3">
      <c r="A53" s="14">
        <v>12020400</v>
      </c>
      <c r="B53" s="14" t="s">
        <v>386</v>
      </c>
      <c r="C53" s="11">
        <f>SUM(C54:C78)</f>
        <v>15079220</v>
      </c>
      <c r="D53" s="11">
        <f>SUM(D54:D78)</f>
        <v>10638280.5</v>
      </c>
      <c r="E53" s="11">
        <f>SUM(E54:E78)</f>
        <v>54749795</v>
      </c>
    </row>
    <row r="54" spans="1:5" hidden="1" x14ac:dyDescent="0.3">
      <c r="A54" s="53">
        <v>12020409</v>
      </c>
      <c r="B54" s="53" t="s">
        <v>387</v>
      </c>
      <c r="C54" s="51"/>
      <c r="D54" s="51"/>
      <c r="E54" s="51"/>
    </row>
    <row r="55" spans="1:5" hidden="1" x14ac:dyDescent="0.3">
      <c r="A55" s="53">
        <v>12020417</v>
      </c>
      <c r="B55" s="53" t="s">
        <v>388</v>
      </c>
    </row>
    <row r="56" spans="1:5" hidden="1" x14ac:dyDescent="0.3">
      <c r="A56" s="53">
        <v>12020419</v>
      </c>
      <c r="B56" s="53" t="s">
        <v>389</v>
      </c>
      <c r="C56" s="51"/>
      <c r="D56" s="51"/>
      <c r="E56" s="51"/>
    </row>
    <row r="57" spans="1:5" hidden="1" x14ac:dyDescent="0.3">
      <c r="A57" s="53">
        <v>12020427</v>
      </c>
      <c r="B57" s="53" t="s">
        <v>390</v>
      </c>
      <c r="C57" s="51"/>
      <c r="D57" s="51"/>
      <c r="E57" s="51"/>
    </row>
    <row r="58" spans="1:5" hidden="1" x14ac:dyDescent="0.3">
      <c r="A58" s="53">
        <v>12020428</v>
      </c>
      <c r="B58" s="53" t="s">
        <v>391</v>
      </c>
      <c r="C58" s="51"/>
      <c r="D58" s="51"/>
      <c r="E58" s="51"/>
    </row>
    <row r="59" spans="1:5" hidden="1" x14ac:dyDescent="0.3">
      <c r="A59" s="53">
        <v>12020430</v>
      </c>
      <c r="B59" s="53" t="s">
        <v>392</v>
      </c>
      <c r="C59" s="51"/>
      <c r="D59" s="51"/>
      <c r="E59" s="51"/>
    </row>
    <row r="60" spans="1:5" x14ac:dyDescent="0.3">
      <c r="A60" s="53">
        <v>12020436</v>
      </c>
      <c r="B60" s="53" t="s">
        <v>393</v>
      </c>
      <c r="C60" s="51"/>
      <c r="D60" s="51"/>
      <c r="E60" s="51">
        <v>50000</v>
      </c>
    </row>
    <row r="61" spans="1:5" x14ac:dyDescent="0.3">
      <c r="A61" s="53">
        <v>12020438</v>
      </c>
      <c r="B61" s="53" t="s">
        <v>394</v>
      </c>
      <c r="C61" s="51"/>
      <c r="D61" s="51"/>
      <c r="E61" s="51">
        <v>150000</v>
      </c>
    </row>
    <row r="62" spans="1:5" hidden="1" x14ac:dyDescent="0.3">
      <c r="A62" s="53">
        <v>12020441</v>
      </c>
      <c r="B62" s="53" t="s">
        <v>395</v>
      </c>
      <c r="C62" s="51"/>
      <c r="D62" s="51"/>
      <c r="E62" s="51"/>
    </row>
    <row r="63" spans="1:5" hidden="1" x14ac:dyDescent="0.3">
      <c r="A63" s="53">
        <v>12020442</v>
      </c>
      <c r="B63" s="53" t="s">
        <v>396</v>
      </c>
      <c r="C63" s="51"/>
      <c r="D63" s="51"/>
      <c r="E63" s="51"/>
    </row>
    <row r="64" spans="1:5" x14ac:dyDescent="0.3">
      <c r="A64" s="53">
        <v>12020443</v>
      </c>
      <c r="B64" s="53" t="s">
        <v>397</v>
      </c>
      <c r="C64" s="51">
        <v>220000</v>
      </c>
      <c r="D64" s="51"/>
      <c r="E64" s="51">
        <v>120000</v>
      </c>
    </row>
    <row r="65" spans="1:5" hidden="1" x14ac:dyDescent="0.3">
      <c r="A65" s="53">
        <v>12020445</v>
      </c>
      <c r="B65" s="53" t="s">
        <v>398</v>
      </c>
      <c r="C65" s="51"/>
      <c r="D65" s="51"/>
      <c r="E65" s="51"/>
    </row>
    <row r="66" spans="1:5" hidden="1" x14ac:dyDescent="0.3">
      <c r="A66" s="53">
        <v>12020446</v>
      </c>
      <c r="B66" s="53" t="s">
        <v>399</v>
      </c>
      <c r="C66" s="51"/>
      <c r="D66" s="51"/>
      <c r="E66" s="51"/>
    </row>
    <row r="67" spans="1:5" x14ac:dyDescent="0.3">
      <c r="A67" s="53">
        <v>12020447</v>
      </c>
      <c r="B67" s="53" t="s">
        <v>400</v>
      </c>
      <c r="C67" s="51">
        <v>3784000</v>
      </c>
      <c r="D67" s="51"/>
      <c r="E67" s="51">
        <v>200000</v>
      </c>
    </row>
    <row r="68" spans="1:5" hidden="1" x14ac:dyDescent="0.3">
      <c r="A68" s="53">
        <v>12020448</v>
      </c>
      <c r="B68" s="53" t="s">
        <v>401</v>
      </c>
      <c r="C68" s="51"/>
      <c r="D68" s="51"/>
      <c r="E68" s="51"/>
    </row>
    <row r="69" spans="1:5" x14ac:dyDescent="0.3">
      <c r="A69" s="53">
        <v>12020449</v>
      </c>
      <c r="B69" s="53" t="s">
        <v>402</v>
      </c>
      <c r="C69" s="51">
        <v>545220</v>
      </c>
      <c r="D69" s="51">
        <v>614475</v>
      </c>
      <c r="E69" s="51">
        <v>100000</v>
      </c>
    </row>
    <row r="70" spans="1:5" hidden="1" x14ac:dyDescent="0.3">
      <c r="A70" s="53">
        <v>12020450</v>
      </c>
      <c r="B70" s="53" t="s">
        <v>403</v>
      </c>
      <c r="C70" s="51"/>
      <c r="D70" s="51"/>
      <c r="E70" s="51"/>
    </row>
    <row r="71" spans="1:5" x14ac:dyDescent="0.3">
      <c r="A71" s="53">
        <v>12020451</v>
      </c>
      <c r="B71" s="53" t="s">
        <v>404</v>
      </c>
      <c r="C71" s="51">
        <v>50000</v>
      </c>
      <c r="D71" s="51"/>
      <c r="E71" s="51">
        <v>20000</v>
      </c>
    </row>
    <row r="72" spans="1:5" hidden="1" x14ac:dyDescent="0.3">
      <c r="A72" s="53">
        <v>12020453</v>
      </c>
      <c r="B72" s="53" t="s">
        <v>405</v>
      </c>
      <c r="C72" s="51"/>
      <c r="D72" s="51"/>
      <c r="E72" s="51"/>
    </row>
    <row r="73" spans="1:5" hidden="1" x14ac:dyDescent="0.3">
      <c r="A73" s="53">
        <v>12020463</v>
      </c>
      <c r="B73" s="53" t="s">
        <v>406</v>
      </c>
      <c r="C73" s="51"/>
      <c r="D73" s="51"/>
      <c r="E73" s="51"/>
    </row>
    <row r="74" spans="1:5" hidden="1" x14ac:dyDescent="0.3">
      <c r="A74" s="53">
        <v>12020464</v>
      </c>
      <c r="B74" s="53" t="s">
        <v>407</v>
      </c>
      <c r="C74" s="51"/>
      <c r="D74" s="51"/>
      <c r="E74" s="51"/>
    </row>
    <row r="75" spans="1:5" hidden="1" x14ac:dyDescent="0.3">
      <c r="A75" s="53">
        <v>12020465</v>
      </c>
      <c r="B75" s="53" t="s">
        <v>408</v>
      </c>
      <c r="C75" s="51"/>
      <c r="D75" s="51"/>
      <c r="E75" s="51"/>
    </row>
    <row r="76" spans="1:5" x14ac:dyDescent="0.3">
      <c r="A76" s="53">
        <v>12020466</v>
      </c>
      <c r="B76" s="53" t="s">
        <v>409</v>
      </c>
      <c r="C76" s="51">
        <v>450000</v>
      </c>
      <c r="D76" s="51">
        <v>450000</v>
      </c>
      <c r="E76" s="51">
        <v>650000</v>
      </c>
    </row>
    <row r="77" spans="1:5" hidden="1" x14ac:dyDescent="0.3">
      <c r="A77" s="53">
        <v>12020470</v>
      </c>
      <c r="B77" s="53" t="s">
        <v>410</v>
      </c>
      <c r="C77" s="51"/>
      <c r="D77" s="51"/>
      <c r="E77" s="51"/>
    </row>
    <row r="78" spans="1:5" x14ac:dyDescent="0.3">
      <c r="A78" s="53">
        <v>12020480</v>
      </c>
      <c r="B78" s="53" t="s">
        <v>411</v>
      </c>
      <c r="C78" s="51">
        <v>10030000</v>
      </c>
      <c r="D78" s="51">
        <v>9573805.5</v>
      </c>
      <c r="E78" s="51">
        <v>53459795</v>
      </c>
    </row>
    <row r="79" spans="1:5" s="1" customFormat="1" x14ac:dyDescent="0.3">
      <c r="A79" s="14">
        <v>12020500</v>
      </c>
      <c r="B79" s="14" t="s">
        <v>412</v>
      </c>
      <c r="C79" s="11">
        <f>C80</f>
        <v>0</v>
      </c>
      <c r="D79" s="11">
        <f t="shared" ref="D79:E79" si="9">D80</f>
        <v>0</v>
      </c>
      <c r="E79" s="11">
        <f t="shared" si="9"/>
        <v>0</v>
      </c>
    </row>
    <row r="80" spans="1:5" hidden="1" x14ac:dyDescent="0.3">
      <c r="A80" s="53">
        <v>12020501</v>
      </c>
      <c r="B80" s="53" t="s">
        <v>413</v>
      </c>
      <c r="C80" s="51"/>
      <c r="D80" s="51"/>
      <c r="E80" s="51"/>
    </row>
    <row r="81" spans="1:5" s="1" customFormat="1" x14ac:dyDescent="0.3">
      <c r="A81" s="14">
        <v>12020600</v>
      </c>
      <c r="B81" s="14" t="s">
        <v>414</v>
      </c>
      <c r="C81" s="11">
        <f>SUM(C82:C94)</f>
        <v>24906074</v>
      </c>
      <c r="D81" s="11">
        <f t="shared" ref="D81:E81" si="10">SUM(D82:D94)</f>
        <v>90000</v>
      </c>
      <c r="E81" s="11">
        <f t="shared" si="10"/>
        <v>34722074</v>
      </c>
    </row>
    <row r="82" spans="1:5" hidden="1" x14ac:dyDescent="0.3">
      <c r="A82" s="53">
        <v>12020601</v>
      </c>
      <c r="B82" s="53" t="s">
        <v>415</v>
      </c>
      <c r="C82" s="51"/>
      <c r="D82" s="51"/>
      <c r="E82" s="51"/>
    </row>
    <row r="83" spans="1:5" hidden="1" x14ac:dyDescent="0.3">
      <c r="A83" s="53">
        <v>12020602</v>
      </c>
      <c r="B83" s="53" t="s">
        <v>416</v>
      </c>
      <c r="C83" s="51"/>
      <c r="D83" s="51"/>
      <c r="E83" s="51"/>
    </row>
    <row r="84" spans="1:5" hidden="1" x14ac:dyDescent="0.3">
      <c r="A84" s="53">
        <v>12020603</v>
      </c>
      <c r="B84" s="53" t="s">
        <v>417</v>
      </c>
      <c r="C84" s="51"/>
      <c r="D84" s="51"/>
      <c r="E84" s="51"/>
    </row>
    <row r="85" spans="1:5" x14ac:dyDescent="0.3">
      <c r="A85" s="53">
        <v>12020604</v>
      </c>
      <c r="B85" s="53" t="s">
        <v>418</v>
      </c>
      <c r="C85" s="51">
        <v>44000</v>
      </c>
      <c r="D85" s="51"/>
      <c r="E85" s="51">
        <v>1000000</v>
      </c>
    </row>
    <row r="86" spans="1:5" hidden="1" x14ac:dyDescent="0.3">
      <c r="A86" s="53">
        <v>12020608</v>
      </c>
      <c r="B86" s="53" t="s">
        <v>419</v>
      </c>
      <c r="C86" s="51"/>
      <c r="D86" s="51"/>
      <c r="E86" s="51"/>
    </row>
    <row r="87" spans="1:5" hidden="1" x14ac:dyDescent="0.3">
      <c r="A87" s="53">
        <v>12020609</v>
      </c>
      <c r="B87" s="53" t="s">
        <v>420</v>
      </c>
      <c r="C87" s="51"/>
      <c r="D87" s="51"/>
      <c r="E87" s="51"/>
    </row>
    <row r="88" spans="1:5" hidden="1" x14ac:dyDescent="0.3">
      <c r="A88" s="53">
        <v>12020611</v>
      </c>
      <c r="B88" s="53" t="s">
        <v>421</v>
      </c>
      <c r="C88" s="51"/>
      <c r="D88" s="51"/>
      <c r="E88" s="51"/>
    </row>
    <row r="89" spans="1:5" x14ac:dyDescent="0.3">
      <c r="A89" s="53">
        <v>12020612</v>
      </c>
      <c r="B89" s="53" t="s">
        <v>422</v>
      </c>
      <c r="C89" s="51"/>
      <c r="D89" s="51"/>
      <c r="E89" s="51">
        <v>9000000</v>
      </c>
    </row>
    <row r="90" spans="1:5" x14ac:dyDescent="0.3">
      <c r="A90" s="53">
        <v>12020614</v>
      </c>
      <c r="B90" s="53" t="s">
        <v>423</v>
      </c>
      <c r="C90" s="51">
        <v>24812074</v>
      </c>
      <c r="D90" s="51">
        <v>90000</v>
      </c>
      <c r="E90" s="51">
        <v>24722074</v>
      </c>
    </row>
    <row r="91" spans="1:5" hidden="1" x14ac:dyDescent="0.3">
      <c r="A91" s="53">
        <v>12020615</v>
      </c>
      <c r="B91" s="53" t="s">
        <v>424</v>
      </c>
      <c r="C91" s="51"/>
      <c r="D91" s="51"/>
      <c r="E91" s="51"/>
    </row>
    <row r="92" spans="1:5" hidden="1" x14ac:dyDescent="0.3">
      <c r="A92" s="53">
        <v>12020616</v>
      </c>
      <c r="B92" s="53" t="s">
        <v>425</v>
      </c>
      <c r="C92" s="51"/>
      <c r="D92" s="51"/>
      <c r="E92" s="51"/>
    </row>
    <row r="93" spans="1:5" x14ac:dyDescent="0.3">
      <c r="A93" s="53">
        <v>12020617</v>
      </c>
      <c r="B93" s="53" t="s">
        <v>426</v>
      </c>
      <c r="C93" s="51">
        <v>50000</v>
      </c>
      <c r="D93" s="51"/>
      <c r="E93" s="51"/>
    </row>
    <row r="94" spans="1:5" hidden="1" x14ac:dyDescent="0.3">
      <c r="A94" s="53">
        <v>12020618</v>
      </c>
      <c r="B94" s="53" t="s">
        <v>427</v>
      </c>
      <c r="C94" s="51"/>
      <c r="D94" s="51"/>
      <c r="E94" s="51"/>
    </row>
    <row r="95" spans="1:5" s="1" customFormat="1" x14ac:dyDescent="0.3">
      <c r="A95" s="14">
        <v>12020700</v>
      </c>
      <c r="B95" s="14" t="s">
        <v>428</v>
      </c>
      <c r="C95" s="11">
        <f>SUM(C96:C104)</f>
        <v>9773000</v>
      </c>
      <c r="D95" s="11">
        <f t="shared" ref="D95:E95" si="11">SUM(D96:D104)</f>
        <v>8509500</v>
      </c>
      <c r="E95" s="11">
        <f t="shared" si="11"/>
        <v>10750000</v>
      </c>
    </row>
    <row r="96" spans="1:5" hidden="1" x14ac:dyDescent="0.3">
      <c r="A96" s="53">
        <v>12020701</v>
      </c>
      <c r="B96" s="53" t="s">
        <v>429</v>
      </c>
      <c r="C96" s="51"/>
      <c r="D96" s="51"/>
      <c r="E96" s="51"/>
    </row>
    <row r="97" spans="1:5" hidden="1" x14ac:dyDescent="0.3">
      <c r="A97" s="53">
        <v>12020702</v>
      </c>
      <c r="B97" s="53" t="s">
        <v>430</v>
      </c>
      <c r="C97" s="51"/>
      <c r="D97" s="51"/>
      <c r="E97" s="51"/>
    </row>
    <row r="98" spans="1:5" x14ac:dyDescent="0.3">
      <c r="A98" s="53">
        <v>12020703</v>
      </c>
      <c r="B98" s="53" t="s">
        <v>431</v>
      </c>
      <c r="C98" s="51">
        <v>7500000</v>
      </c>
      <c r="D98" s="51">
        <v>7671000</v>
      </c>
      <c r="E98" s="51">
        <v>8250000</v>
      </c>
    </row>
    <row r="99" spans="1:5" x14ac:dyDescent="0.3">
      <c r="A99" s="53">
        <v>12020704</v>
      </c>
      <c r="B99" s="53" t="s">
        <v>432</v>
      </c>
      <c r="C99" s="51">
        <v>2240000</v>
      </c>
      <c r="D99" s="51">
        <v>825000</v>
      </c>
      <c r="E99" s="51">
        <v>2350000</v>
      </c>
    </row>
    <row r="100" spans="1:5" hidden="1" x14ac:dyDescent="0.3">
      <c r="A100" s="53">
        <v>12020705</v>
      </c>
      <c r="B100" s="53" t="s">
        <v>433</v>
      </c>
      <c r="C100" s="51"/>
      <c r="D100" s="51"/>
      <c r="E100" s="51"/>
    </row>
    <row r="101" spans="1:5" hidden="1" x14ac:dyDescent="0.3">
      <c r="A101" s="53">
        <v>12020707</v>
      </c>
      <c r="B101" s="53" t="s">
        <v>434</v>
      </c>
      <c r="C101" s="51"/>
      <c r="D101" s="51"/>
      <c r="E101" s="51"/>
    </row>
    <row r="102" spans="1:5" hidden="1" x14ac:dyDescent="0.3">
      <c r="A102" s="53">
        <v>12020708</v>
      </c>
      <c r="B102" s="53" t="s">
        <v>435</v>
      </c>
      <c r="C102" s="51"/>
      <c r="D102" s="51"/>
      <c r="E102" s="51"/>
    </row>
    <row r="103" spans="1:5" hidden="1" x14ac:dyDescent="0.3">
      <c r="A103" s="53">
        <v>12020709</v>
      </c>
      <c r="B103" s="53" t="s">
        <v>436</v>
      </c>
      <c r="C103" s="51"/>
      <c r="D103" s="51"/>
      <c r="E103" s="51"/>
    </row>
    <row r="104" spans="1:5" x14ac:dyDescent="0.3">
      <c r="A104" s="53">
        <v>12020711</v>
      </c>
      <c r="B104" s="53" t="s">
        <v>437</v>
      </c>
      <c r="C104" s="51">
        <v>33000</v>
      </c>
      <c r="D104" s="51">
        <v>13500</v>
      </c>
      <c r="E104" s="51">
        <v>150000</v>
      </c>
    </row>
    <row r="105" spans="1:5" s="1" customFormat="1" x14ac:dyDescent="0.3">
      <c r="A105" s="14">
        <v>12020800</v>
      </c>
      <c r="B105" s="14" t="s">
        <v>438</v>
      </c>
      <c r="C105" s="11">
        <f>SUM(C106:C108)</f>
        <v>0</v>
      </c>
      <c r="D105" s="11">
        <f t="shared" ref="D105:E105" si="12">SUM(D106:D108)</f>
        <v>0</v>
      </c>
      <c r="E105" s="11">
        <f t="shared" si="12"/>
        <v>0</v>
      </c>
    </row>
    <row r="106" spans="1:5" hidden="1" x14ac:dyDescent="0.3">
      <c r="A106" s="53">
        <v>12020801</v>
      </c>
      <c r="B106" s="53" t="s">
        <v>439</v>
      </c>
      <c r="C106" s="51"/>
      <c r="D106" s="51"/>
      <c r="E106" s="51"/>
    </row>
    <row r="107" spans="1:5" hidden="1" x14ac:dyDescent="0.3">
      <c r="A107" s="53">
        <v>12020803</v>
      </c>
      <c r="B107" s="53" t="s">
        <v>440</v>
      </c>
      <c r="C107" s="51"/>
      <c r="D107" s="51"/>
      <c r="E107" s="51"/>
    </row>
    <row r="108" spans="1:5" hidden="1" x14ac:dyDescent="0.3">
      <c r="A108" s="53">
        <v>12020804</v>
      </c>
      <c r="B108" s="53" t="s">
        <v>441</v>
      </c>
      <c r="C108" s="51"/>
      <c r="D108" s="51"/>
      <c r="E108" s="51"/>
    </row>
    <row r="109" spans="1:5" s="1" customFormat="1" x14ac:dyDescent="0.3">
      <c r="A109" s="14">
        <v>12020900</v>
      </c>
      <c r="B109" s="14" t="s">
        <v>442</v>
      </c>
      <c r="C109" s="11">
        <f>C110</f>
        <v>0</v>
      </c>
      <c r="D109" s="11">
        <f t="shared" ref="D109:E109" si="13">D110</f>
        <v>0</v>
      </c>
      <c r="E109" s="11">
        <f t="shared" si="13"/>
        <v>0</v>
      </c>
    </row>
    <row r="110" spans="1:5" hidden="1" x14ac:dyDescent="0.3">
      <c r="A110" s="53">
        <v>12020901</v>
      </c>
      <c r="B110" s="53" t="s">
        <v>443</v>
      </c>
      <c r="C110" s="51"/>
      <c r="D110" s="51"/>
      <c r="E110" s="51"/>
    </row>
    <row r="111" spans="1:5" s="1" customFormat="1" x14ac:dyDescent="0.3">
      <c r="A111" s="14">
        <v>12021000</v>
      </c>
      <c r="B111" s="14" t="s">
        <v>444</v>
      </c>
      <c r="C111" s="11">
        <f>C112</f>
        <v>0</v>
      </c>
      <c r="D111" s="11">
        <f t="shared" ref="D111:E111" si="14">D112</f>
        <v>0</v>
      </c>
      <c r="E111" s="11">
        <f t="shared" si="14"/>
        <v>0</v>
      </c>
    </row>
    <row r="112" spans="1:5" hidden="1" x14ac:dyDescent="0.3">
      <c r="A112" s="53">
        <v>12021004</v>
      </c>
      <c r="B112" s="53" t="s">
        <v>445</v>
      </c>
      <c r="C112" s="51"/>
      <c r="D112" s="51"/>
      <c r="E112" s="51"/>
    </row>
    <row r="113" spans="1:5" s="1" customFormat="1" x14ac:dyDescent="0.3">
      <c r="A113" s="14">
        <v>12021100</v>
      </c>
      <c r="B113" s="14" t="s">
        <v>446</v>
      </c>
      <c r="C113" s="11">
        <f>SUM(C114:C115)</f>
        <v>7218990</v>
      </c>
      <c r="D113" s="11">
        <f t="shared" ref="D113:E113" si="15">SUM(D114:D115)</f>
        <v>38309.599999999999</v>
      </c>
      <c r="E113" s="11">
        <f t="shared" si="15"/>
        <v>250000</v>
      </c>
    </row>
    <row r="114" spans="1:5" x14ac:dyDescent="0.3">
      <c r="A114" s="53">
        <v>12021102</v>
      </c>
      <c r="B114" s="53" t="s">
        <v>447</v>
      </c>
      <c r="C114" s="51">
        <v>7218990</v>
      </c>
      <c r="D114" s="51">
        <v>38309.599999999999</v>
      </c>
      <c r="E114" s="51">
        <v>250000</v>
      </c>
    </row>
    <row r="115" spans="1:5" hidden="1" x14ac:dyDescent="0.3">
      <c r="A115" s="53">
        <v>12021103</v>
      </c>
      <c r="B115" s="53" t="s">
        <v>448</v>
      </c>
      <c r="C115" s="51"/>
      <c r="D115" s="51"/>
      <c r="E115" s="51"/>
    </row>
    <row r="116" spans="1:5" s="1" customFormat="1" x14ac:dyDescent="0.3">
      <c r="A116" s="14">
        <v>12021200</v>
      </c>
      <c r="B116" s="14" t="s">
        <v>449</v>
      </c>
      <c r="C116" s="11">
        <f>C117</f>
        <v>0</v>
      </c>
      <c r="D116" s="11">
        <f t="shared" ref="D116:E116" si="16">D117</f>
        <v>0</v>
      </c>
      <c r="E116" s="11">
        <f t="shared" si="16"/>
        <v>0</v>
      </c>
    </row>
    <row r="117" spans="1:5" hidden="1" x14ac:dyDescent="0.3">
      <c r="A117" s="53">
        <v>12021210</v>
      </c>
      <c r="B117" s="53" t="s">
        <v>450</v>
      </c>
      <c r="C117" s="51"/>
      <c r="D117" s="51"/>
      <c r="E117" s="51"/>
    </row>
    <row r="118" spans="1:5" s="1" customFormat="1" x14ac:dyDescent="0.3">
      <c r="A118" s="14">
        <v>13000000</v>
      </c>
      <c r="B118" s="14" t="s">
        <v>451</v>
      </c>
      <c r="C118" s="11">
        <f>C119+C125</f>
        <v>0</v>
      </c>
      <c r="D118" s="16">
        <f t="shared" ref="D118:E118" si="17">D119+D125</f>
        <v>0</v>
      </c>
      <c r="E118" s="16">
        <f t="shared" si="17"/>
        <v>0</v>
      </c>
    </row>
    <row r="119" spans="1:5" s="1" customFormat="1" x14ac:dyDescent="0.3">
      <c r="A119" s="14">
        <v>13010000</v>
      </c>
      <c r="B119" s="14" t="s">
        <v>452</v>
      </c>
      <c r="C119" s="11">
        <f>C120+C123</f>
        <v>0</v>
      </c>
      <c r="D119" s="16">
        <f t="shared" ref="D119:E119" si="18">D120+D123</f>
        <v>0</v>
      </c>
      <c r="E119" s="16">
        <f t="shared" si="18"/>
        <v>0</v>
      </c>
    </row>
    <row r="120" spans="1:5" s="1" customFormat="1" x14ac:dyDescent="0.3">
      <c r="A120" s="14">
        <v>13010100</v>
      </c>
      <c r="B120" s="14" t="s">
        <v>453</v>
      </c>
      <c r="C120" s="11">
        <f>SUM(C121:C122)</f>
        <v>0</v>
      </c>
      <c r="D120" s="11">
        <f t="shared" ref="D120:E120" si="19">SUM(D121:D122)</f>
        <v>0</v>
      </c>
      <c r="E120" s="11">
        <f t="shared" si="19"/>
        <v>0</v>
      </c>
    </row>
    <row r="121" spans="1:5" hidden="1" x14ac:dyDescent="0.3">
      <c r="A121" s="53">
        <v>13010101</v>
      </c>
      <c r="B121" s="53" t="s">
        <v>454</v>
      </c>
      <c r="C121" s="51"/>
      <c r="D121" s="51"/>
      <c r="E121" s="51"/>
    </row>
    <row r="122" spans="1:5" hidden="1" x14ac:dyDescent="0.3">
      <c r="A122" s="53">
        <v>13010102</v>
      </c>
      <c r="B122" s="53" t="s">
        <v>455</v>
      </c>
      <c r="C122" s="51"/>
      <c r="D122" s="51"/>
      <c r="E122" s="51"/>
    </row>
    <row r="123" spans="1:5" s="1" customFormat="1" x14ac:dyDescent="0.3">
      <c r="A123" s="14">
        <v>13010200</v>
      </c>
      <c r="B123" s="14" t="s">
        <v>456</v>
      </c>
      <c r="C123" s="11">
        <f>C124</f>
        <v>0</v>
      </c>
      <c r="D123" s="11">
        <f t="shared" ref="D123:E123" si="20">D124</f>
        <v>0</v>
      </c>
      <c r="E123" s="11">
        <f t="shared" si="20"/>
        <v>0</v>
      </c>
    </row>
    <row r="124" spans="1:5" hidden="1" x14ac:dyDescent="0.3">
      <c r="A124" s="53">
        <v>13010202</v>
      </c>
      <c r="B124" s="53" t="s">
        <v>457</v>
      </c>
      <c r="C124" s="51"/>
      <c r="D124" s="51"/>
      <c r="E124" s="51"/>
    </row>
    <row r="125" spans="1:5" s="1" customFormat="1" x14ac:dyDescent="0.3">
      <c r="A125" s="14">
        <v>13020000</v>
      </c>
      <c r="B125" s="14" t="s">
        <v>773</v>
      </c>
      <c r="C125" s="11">
        <f>C126</f>
        <v>0</v>
      </c>
      <c r="D125" s="11">
        <f t="shared" ref="D125:E128" si="21">D126</f>
        <v>0</v>
      </c>
      <c r="E125" s="11">
        <f t="shared" si="21"/>
        <v>0</v>
      </c>
    </row>
    <row r="126" spans="1:5" s="1" customFormat="1" x14ac:dyDescent="0.3">
      <c r="A126" s="14">
        <v>13020100</v>
      </c>
      <c r="B126" s="14" t="s">
        <v>458</v>
      </c>
      <c r="C126" s="11">
        <f>C127</f>
        <v>0</v>
      </c>
      <c r="D126" s="11">
        <f t="shared" si="21"/>
        <v>0</v>
      </c>
      <c r="E126" s="11">
        <f t="shared" si="21"/>
        <v>0</v>
      </c>
    </row>
    <row r="127" spans="1:5" hidden="1" x14ac:dyDescent="0.3">
      <c r="A127" s="53">
        <v>13020106</v>
      </c>
      <c r="B127" s="53" t="s">
        <v>459</v>
      </c>
      <c r="C127" s="51"/>
      <c r="D127" s="51"/>
      <c r="E127" s="51"/>
    </row>
    <row r="128" spans="1:5" s="1" customFormat="1" x14ac:dyDescent="0.3">
      <c r="A128" s="14">
        <v>14020100</v>
      </c>
      <c r="B128" s="14" t="s">
        <v>595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x14ac:dyDescent="0.3">
      <c r="A129" s="53">
        <v>14020106</v>
      </c>
      <c r="B129" s="53" t="s">
        <v>459</v>
      </c>
      <c r="C129" s="51">
        <v>0</v>
      </c>
      <c r="D129" s="51"/>
      <c r="E129" s="51"/>
    </row>
    <row r="130" spans="1:5" hidden="1" x14ac:dyDescent="0.3"/>
    <row r="131" spans="1:5" hidden="1" x14ac:dyDescent="0.3"/>
    <row r="132" spans="1:5" hidden="1" x14ac:dyDescent="0.3"/>
    <row r="133" spans="1:5" hidden="1" x14ac:dyDescent="0.3"/>
    <row r="134" spans="1:5" hidden="1" x14ac:dyDescent="0.3"/>
    <row r="135" spans="1:5" hidden="1" x14ac:dyDescent="0.3"/>
    <row r="136" spans="1:5" hidden="1" x14ac:dyDescent="0.3"/>
    <row r="137" spans="1:5" hidden="1" x14ac:dyDescent="0.3"/>
    <row r="138" spans="1:5" hidden="1" x14ac:dyDescent="0.3"/>
    <row r="139" spans="1:5" hidden="1" x14ac:dyDescent="0.3"/>
    <row r="140" spans="1:5" hidden="1" x14ac:dyDescent="0.3"/>
    <row r="141" spans="1:5" hidden="1" x14ac:dyDescent="0.3"/>
    <row r="142" spans="1:5" hidden="1" x14ac:dyDescent="0.3"/>
    <row r="143" spans="1:5" hidden="1" x14ac:dyDescent="0.3"/>
    <row r="144" spans="1:5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YjbuHOAoWogFLnTgXN4XDZ7a48fTr1l+MEpsaNujlAS5ZvqKN7T0snV9YuibglXrcFB/yC6MfPBvE0p/GSzyzQ==" saltValue="k1OKdP73oaWglEWZqGrIT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firstPageNumber="3" orientation="landscape" useFirstPageNumber="1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156" zoomScale="90" zoomScaleNormal="10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2" t="s">
        <v>862</v>
      </c>
      <c r="B1" s="72"/>
      <c r="C1" s="72"/>
      <c r="D1" s="72"/>
      <c r="E1" s="72"/>
    </row>
    <row r="2" spans="1:5" x14ac:dyDescent="0.3">
      <c r="A2" s="73" t="s">
        <v>780</v>
      </c>
      <c r="B2" s="73"/>
      <c r="C2" s="73"/>
      <c r="D2" s="73"/>
      <c r="E2" s="73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111</v>
      </c>
      <c r="C4" s="50" t="s">
        <v>592</v>
      </c>
      <c r="D4" s="50" t="s">
        <v>593</v>
      </c>
      <c r="E4" s="50" t="s">
        <v>594</v>
      </c>
    </row>
    <row r="5" spans="1:5" x14ac:dyDescent="0.3">
      <c r="A5" s="6"/>
      <c r="B5" s="5" t="s">
        <v>2</v>
      </c>
      <c r="C5" s="11">
        <f>C6+C118</f>
        <v>8173853560.8800001</v>
      </c>
      <c r="D5" s="11">
        <f t="shared" ref="D5:E5" si="0">D6+D118</f>
        <v>5873534699.5300007</v>
      </c>
      <c r="E5" s="11">
        <f t="shared" si="0"/>
        <v>8625412433.1299992</v>
      </c>
    </row>
    <row r="6" spans="1:5" x14ac:dyDescent="0.3">
      <c r="A6" s="4">
        <v>2</v>
      </c>
      <c r="B6" s="5" t="s">
        <v>147</v>
      </c>
      <c r="C6" s="11">
        <f>C7+C25</f>
        <v>4739561173.1599998</v>
      </c>
      <c r="D6" s="11">
        <f>D7+D25</f>
        <v>3989744401.5100002</v>
      </c>
      <c r="E6" s="11">
        <f>E7+E25</f>
        <v>4945033359.1999998</v>
      </c>
    </row>
    <row r="7" spans="1:5" x14ac:dyDescent="0.3">
      <c r="A7" s="4">
        <v>21</v>
      </c>
      <c r="B7" s="5" t="s">
        <v>148</v>
      </c>
      <c r="C7" s="11">
        <f>C8+C13+C20</f>
        <v>2396888174</v>
      </c>
      <c r="D7" s="11">
        <f t="shared" ref="D7:E7" si="1">D8+D13+D20</f>
        <v>2353935839.0599999</v>
      </c>
      <c r="E7" s="11">
        <f t="shared" si="1"/>
        <v>3025822642.5900002</v>
      </c>
    </row>
    <row r="8" spans="1:5" x14ac:dyDescent="0.3">
      <c r="A8" s="4">
        <v>2101</v>
      </c>
      <c r="B8" s="5" t="s">
        <v>149</v>
      </c>
      <c r="C8" s="11">
        <f>C9</f>
        <v>1912295458</v>
      </c>
      <c r="D8" s="11">
        <f t="shared" ref="D8:E8" si="2">D9</f>
        <v>1876529958</v>
      </c>
      <c r="E8" s="11">
        <f t="shared" si="2"/>
        <v>2007951382.48</v>
      </c>
    </row>
    <row r="9" spans="1:5" x14ac:dyDescent="0.3">
      <c r="A9" s="4">
        <v>210101</v>
      </c>
      <c r="B9" s="5" t="s">
        <v>150</v>
      </c>
      <c r="C9" s="11">
        <f>SUM(C10:C12)</f>
        <v>1912295458</v>
      </c>
      <c r="D9" s="11">
        <f>SUM(D10:D12)</f>
        <v>1876529958</v>
      </c>
      <c r="E9" s="11">
        <f>SUM(E10:E12)</f>
        <v>2007951382.48</v>
      </c>
    </row>
    <row r="10" spans="1:5" x14ac:dyDescent="0.3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1834557563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1798792063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1930213487.48</v>
      </c>
    </row>
    <row r="11" spans="1:5" x14ac:dyDescent="0.3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3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77737895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77737895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77737895</v>
      </c>
    </row>
    <row r="13" spans="1:5" x14ac:dyDescent="0.3">
      <c r="A13" s="4">
        <v>2102</v>
      </c>
      <c r="B13" s="5" t="s">
        <v>153</v>
      </c>
      <c r="C13" s="11">
        <f>C14+C18</f>
        <v>56385952</v>
      </c>
      <c r="D13" s="11">
        <f>D14+D18</f>
        <v>55666352.060000002</v>
      </c>
      <c r="E13" s="11">
        <f>E14+E18</f>
        <v>116464000.39</v>
      </c>
    </row>
    <row r="14" spans="1:5" x14ac:dyDescent="0.3">
      <c r="A14" s="4">
        <v>210201</v>
      </c>
      <c r="B14" s="5" t="s">
        <v>154</v>
      </c>
      <c r="C14" s="11">
        <f>SUM(C15:C17)</f>
        <v>56385952</v>
      </c>
      <c r="D14" s="11">
        <f>SUM(D15:D17)</f>
        <v>55666352.060000002</v>
      </c>
      <c r="E14" s="11">
        <f>SUM(E15:E17)</f>
        <v>116464000.39</v>
      </c>
    </row>
    <row r="15" spans="1:5" x14ac:dyDescent="0.3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25385952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24666352.059999999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3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3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31000000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31000000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116464000.39</v>
      </c>
    </row>
    <row r="18" spans="1:5" x14ac:dyDescent="0.3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3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3">
      <c r="A20" s="4">
        <v>210301</v>
      </c>
      <c r="B20" s="5" t="s">
        <v>160</v>
      </c>
      <c r="C20" s="11">
        <f>SUM(C21:C23)</f>
        <v>428206764</v>
      </c>
      <c r="D20" s="11">
        <f>SUM(D21:D23)</f>
        <v>421739529</v>
      </c>
      <c r="E20" s="11">
        <f>SUM(E21:E23)</f>
        <v>901407259.72000003</v>
      </c>
    </row>
    <row r="21" spans="1:5" x14ac:dyDescent="0.3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20000000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19898765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350000000</v>
      </c>
    </row>
    <row r="22" spans="1:5" x14ac:dyDescent="0.3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408206764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401840764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528268094.85000002</v>
      </c>
    </row>
    <row r="23" spans="1:5" x14ac:dyDescent="0.3">
      <c r="A23" s="6">
        <v>21030104</v>
      </c>
      <c r="B23" s="7" t="s">
        <v>537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23139164.870000001</v>
      </c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>
        <v>22</v>
      </c>
      <c r="B25" s="5" t="s">
        <v>163</v>
      </c>
      <c r="C25" s="11">
        <f>C26+C103+C107+C112</f>
        <v>2342672999.1599998</v>
      </c>
      <c r="D25" s="11">
        <f t="shared" ref="D25:E25" si="4">D26+D103+D107+D112</f>
        <v>1635808562.45</v>
      </c>
      <c r="E25" s="11">
        <f t="shared" si="4"/>
        <v>1919210716.6099999</v>
      </c>
    </row>
    <row r="26" spans="1:5" x14ac:dyDescent="0.3">
      <c r="A26" s="4">
        <v>2202</v>
      </c>
      <c r="B26" s="5" t="s">
        <v>164</v>
      </c>
      <c r="C26" s="11">
        <f>C27+C32+C40+C54+C63+C66+C72+C81+C85+C88</f>
        <v>1909553759</v>
      </c>
      <c r="D26" s="11">
        <f t="shared" ref="D26:E26" si="5">D27+D32+D40+D54+D63+D66+D72+D81+D85+D88</f>
        <v>1227213241.9200001</v>
      </c>
      <c r="E26" s="11">
        <f t="shared" si="5"/>
        <v>1379273792.6199999</v>
      </c>
    </row>
    <row r="27" spans="1:5" x14ac:dyDescent="0.3">
      <c r="A27" s="4">
        <v>220201</v>
      </c>
      <c r="B27" s="5" t="s">
        <v>165</v>
      </c>
      <c r="C27" s="11">
        <f>SUM(C28:C31)</f>
        <v>53037200</v>
      </c>
      <c r="D27" s="11">
        <f t="shared" ref="D27:E27" si="6">SUM(D28:D31)</f>
        <v>32278949.170000002</v>
      </c>
      <c r="E27" s="11">
        <f t="shared" si="6"/>
        <v>45500000</v>
      </c>
    </row>
    <row r="28" spans="1:5" x14ac:dyDescent="0.3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2035000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1743000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3200000</v>
      </c>
    </row>
    <row r="29" spans="1:5" x14ac:dyDescent="0.3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51002200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30535949.170000002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42300000</v>
      </c>
    </row>
    <row r="30" spans="1:5" ht="30" x14ac:dyDescent="0.3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3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3">
      <c r="A32" s="4">
        <v>220202</v>
      </c>
      <c r="B32" s="5" t="s">
        <v>170</v>
      </c>
      <c r="C32" s="11">
        <f>SUM(C33:C39)</f>
        <v>2250000</v>
      </c>
      <c r="D32" s="11">
        <f t="shared" ref="D32:E32" si="7">SUM(D33:D39)</f>
        <v>1065000</v>
      </c>
      <c r="E32" s="11">
        <f t="shared" si="7"/>
        <v>5200000</v>
      </c>
    </row>
    <row r="33" spans="1:5" x14ac:dyDescent="0.3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2250000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1065000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1500000</v>
      </c>
    </row>
    <row r="34" spans="1:5" x14ac:dyDescent="0.3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3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2500000</v>
      </c>
    </row>
    <row r="36" spans="1:5" x14ac:dyDescent="0.3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1200000</v>
      </c>
    </row>
    <row r="37" spans="1:5" x14ac:dyDescent="0.3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3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3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3">
      <c r="A40" s="4">
        <v>220203</v>
      </c>
      <c r="B40" s="5" t="s">
        <v>178</v>
      </c>
      <c r="C40" s="11">
        <f>SUM(C41:C53)</f>
        <v>255025040</v>
      </c>
      <c r="D40" s="11">
        <f t="shared" ref="D40:E40" si="8">SUM(D41:D53)</f>
        <v>139028655.25</v>
      </c>
      <c r="E40" s="11">
        <f t="shared" si="8"/>
        <v>339186040</v>
      </c>
    </row>
    <row r="41" spans="1:5" x14ac:dyDescent="0.3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17270000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14017478.780000001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18020000</v>
      </c>
    </row>
    <row r="42" spans="1:5" x14ac:dyDescent="0.3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3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3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3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3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3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92100000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55450000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117600000</v>
      </c>
    </row>
    <row r="48" spans="1:5" x14ac:dyDescent="0.3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3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3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3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145655040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69561176.469999999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203566040</v>
      </c>
    </row>
    <row r="52" spans="1:5" x14ac:dyDescent="0.3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3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3">
      <c r="A54" s="4">
        <v>220204</v>
      </c>
      <c r="B54" s="5" t="s">
        <v>192</v>
      </c>
      <c r="C54" s="11">
        <f>SUM(C55:C62)</f>
        <v>108524383</v>
      </c>
      <c r="D54" s="11">
        <f t="shared" ref="D54:E54" si="9">SUM(D55:D62)</f>
        <v>68541327.939999998</v>
      </c>
      <c r="E54" s="11">
        <f t="shared" si="9"/>
        <v>100114716.62</v>
      </c>
    </row>
    <row r="55" spans="1:5" x14ac:dyDescent="0.3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41361700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23955027.940000001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36029700</v>
      </c>
    </row>
    <row r="56" spans="1:5" x14ac:dyDescent="0.3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16562683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8470000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10020000</v>
      </c>
    </row>
    <row r="57" spans="1:5" ht="30" x14ac:dyDescent="0.3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0</v>
      </c>
    </row>
    <row r="58" spans="1:5" x14ac:dyDescent="0.3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1650000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650000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3500000</v>
      </c>
    </row>
    <row r="59" spans="1:5" x14ac:dyDescent="0.3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29700000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19000000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28415016.620000001</v>
      </c>
    </row>
    <row r="60" spans="1:5" x14ac:dyDescent="0.3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19250000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16466300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22150000</v>
      </c>
    </row>
    <row r="61" spans="1:5" x14ac:dyDescent="0.3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3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3">
      <c r="A63" s="4">
        <v>220205</v>
      </c>
      <c r="B63" s="5" t="s">
        <v>201</v>
      </c>
      <c r="C63" s="11">
        <f>SUM(C64:C65)</f>
        <v>100220000</v>
      </c>
      <c r="D63" s="11">
        <f>SUM(D64:D65)</f>
        <v>52078538.149999999</v>
      </c>
      <c r="E63" s="11">
        <f>SUM(E64:E65)</f>
        <v>118000000</v>
      </c>
    </row>
    <row r="64" spans="1:5" x14ac:dyDescent="0.3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100220000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52078538.149999999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68000000</v>
      </c>
    </row>
    <row r="65" spans="1:5" x14ac:dyDescent="0.3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50000000</v>
      </c>
    </row>
    <row r="66" spans="1:5" x14ac:dyDescent="0.3">
      <c r="A66" s="4">
        <v>220206</v>
      </c>
      <c r="B66" s="5" t="s">
        <v>204</v>
      </c>
      <c r="C66" s="11">
        <f>SUM(C67:C71)</f>
        <v>750454936</v>
      </c>
      <c r="D66" s="11">
        <f t="shared" ref="D66:E66" si="10">SUM(D67:D71)</f>
        <v>471125600.04000002</v>
      </c>
      <c r="E66" s="11">
        <f t="shared" si="10"/>
        <v>305312781</v>
      </c>
    </row>
    <row r="67" spans="1:5" x14ac:dyDescent="0.3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724884936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450125600.04000002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287992781</v>
      </c>
    </row>
    <row r="68" spans="1:5" x14ac:dyDescent="0.3">
      <c r="A68" s="6">
        <v>22020602</v>
      </c>
      <c r="B68" s="7" t="s">
        <v>535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3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1320000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1320000</v>
      </c>
    </row>
    <row r="70" spans="1:5" x14ac:dyDescent="0.3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3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18250000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15000000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10000000</v>
      </c>
    </row>
    <row r="72" spans="1:5" ht="30" x14ac:dyDescent="0.3">
      <c r="A72" s="4">
        <v>220207</v>
      </c>
      <c r="B72" s="5" t="s">
        <v>209</v>
      </c>
      <c r="C72" s="11">
        <f>SUM(C73:C80)</f>
        <v>3410000</v>
      </c>
      <c r="D72" s="11">
        <f t="shared" ref="D72:E72" si="11">SUM(D73:D80)</f>
        <v>2145808.8199999998</v>
      </c>
      <c r="E72" s="11">
        <f t="shared" si="11"/>
        <v>13210000</v>
      </c>
    </row>
    <row r="73" spans="1:5" x14ac:dyDescent="0.3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3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1500000</v>
      </c>
    </row>
    <row r="75" spans="1:5" x14ac:dyDescent="0.3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1210000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45808.82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1210000</v>
      </c>
    </row>
    <row r="76" spans="1:5" x14ac:dyDescent="0.3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3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2200000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2100000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5000000</v>
      </c>
    </row>
    <row r="78" spans="1:5" x14ac:dyDescent="0.3">
      <c r="A78" s="6">
        <v>22020709</v>
      </c>
      <c r="B78" s="7" t="s">
        <v>538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3">
      <c r="A79" s="6">
        <v>22020711</v>
      </c>
      <c r="B79" s="7" t="s">
        <v>539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5500000</v>
      </c>
    </row>
    <row r="80" spans="1:5" x14ac:dyDescent="0.3">
      <c r="A80" s="6">
        <v>22020712</v>
      </c>
      <c r="B80" s="7" t="s">
        <v>540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3">
      <c r="A81" s="4">
        <v>220208</v>
      </c>
      <c r="B81" s="5" t="s">
        <v>215</v>
      </c>
      <c r="C81" s="11">
        <f>SUM(C82:C84)</f>
        <v>16857500</v>
      </c>
      <c r="D81" s="11">
        <f t="shared" ref="D81:E81" si="12">SUM(D82:D84)</f>
        <v>7911000</v>
      </c>
      <c r="E81" s="11">
        <f t="shared" si="12"/>
        <v>12205000</v>
      </c>
    </row>
    <row r="82" spans="1:5" x14ac:dyDescent="0.3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13007500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7405000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10055000</v>
      </c>
    </row>
    <row r="83" spans="1:5" x14ac:dyDescent="0.3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2750000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506000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1210000</v>
      </c>
    </row>
    <row r="84" spans="1:5" x14ac:dyDescent="0.3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1100000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940000</v>
      </c>
    </row>
    <row r="85" spans="1:5" x14ac:dyDescent="0.3">
      <c r="A85" s="4">
        <v>220209</v>
      </c>
      <c r="B85" s="5" t="s">
        <v>219</v>
      </c>
      <c r="C85" s="11">
        <f>SUM(C86:C87)</f>
        <v>1000000</v>
      </c>
      <c r="D85" s="11">
        <f t="shared" ref="D85:E85" si="13">SUM(D86:D87)</f>
        <v>54890.64</v>
      </c>
      <c r="E85" s="11">
        <f t="shared" si="13"/>
        <v>200000</v>
      </c>
    </row>
    <row r="86" spans="1:5" x14ac:dyDescent="0.3">
      <c r="A86" s="6">
        <v>22020901</v>
      </c>
      <c r="B86" s="7" t="s">
        <v>536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1000000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54890.64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200000</v>
      </c>
    </row>
    <row r="87" spans="1:5" x14ac:dyDescent="0.3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3">
      <c r="A88" s="4">
        <v>220210</v>
      </c>
      <c r="B88" s="5" t="s">
        <v>221</v>
      </c>
      <c r="C88" s="11">
        <f>SUM(C89:C102)</f>
        <v>618774700</v>
      </c>
      <c r="D88" s="11">
        <f t="shared" ref="D88:E88" si="14">SUM(D89:D102)</f>
        <v>452983471.91000003</v>
      </c>
      <c r="E88" s="11">
        <f t="shared" si="14"/>
        <v>440345255</v>
      </c>
    </row>
    <row r="89" spans="1:5" x14ac:dyDescent="0.3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50749700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34544180.390000001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105349700</v>
      </c>
    </row>
    <row r="90" spans="1:5" x14ac:dyDescent="0.3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10175000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7000720.5899999999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21875000</v>
      </c>
    </row>
    <row r="91" spans="1:5" x14ac:dyDescent="0.3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3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3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3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72300000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50520944.039999999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64700000</v>
      </c>
    </row>
    <row r="95" spans="1:5" x14ac:dyDescent="0.3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3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5000000</v>
      </c>
    </row>
    <row r="97" spans="1:5" x14ac:dyDescent="0.3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3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5000000</v>
      </c>
    </row>
    <row r="99" spans="1:5" x14ac:dyDescent="0.3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33000000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15089521.76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21420555</v>
      </c>
    </row>
    <row r="100" spans="1:5" x14ac:dyDescent="0.3">
      <c r="A100" s="6">
        <v>22021050</v>
      </c>
      <c r="B100" s="7" t="s">
        <v>541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3">
      <c r="A101" s="6">
        <v>220210</v>
      </c>
      <c r="B101" s="7" t="s">
        <v>776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452550000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345828105.13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3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17000000</v>
      </c>
    </row>
    <row r="103" spans="1:5" x14ac:dyDescent="0.3">
      <c r="A103" s="4">
        <v>2204</v>
      </c>
      <c r="B103" s="5" t="s">
        <v>234</v>
      </c>
      <c r="C103" s="11">
        <f>C104</f>
        <v>433119240.16000003</v>
      </c>
      <c r="D103" s="11">
        <f t="shared" ref="D103:E103" si="15">D104</f>
        <v>408595320.52999997</v>
      </c>
      <c r="E103" s="11">
        <f t="shared" si="15"/>
        <v>494936923.98999995</v>
      </c>
    </row>
    <row r="104" spans="1:5" x14ac:dyDescent="0.3">
      <c r="A104" s="4">
        <v>220401</v>
      </c>
      <c r="B104" s="5" t="s">
        <v>235</v>
      </c>
      <c r="C104" s="11">
        <f>SUM(C105:C106)</f>
        <v>433119240.16000003</v>
      </c>
      <c r="D104" s="11">
        <f t="shared" ref="D104:E104" si="16">SUM(D105:D106)</f>
        <v>408595320.52999997</v>
      </c>
      <c r="E104" s="11">
        <f t="shared" si="16"/>
        <v>494936923.98999995</v>
      </c>
    </row>
    <row r="105" spans="1:5" x14ac:dyDescent="0.3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286842541.16000003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264674043.05000001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319657224.98999995</v>
      </c>
    </row>
    <row r="106" spans="1:5" x14ac:dyDescent="0.3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146276699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143921277.47999999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175279699</v>
      </c>
    </row>
    <row r="107" spans="1:5" x14ac:dyDescent="0.3">
      <c r="A107" s="4">
        <v>2205</v>
      </c>
      <c r="B107" s="5" t="s">
        <v>542</v>
      </c>
      <c r="C107" s="12">
        <f>C108</f>
        <v>0</v>
      </c>
      <c r="D107" s="12">
        <f t="shared" ref="D107:E107" si="17">D108</f>
        <v>0</v>
      </c>
      <c r="E107" s="12">
        <f t="shared" si="17"/>
        <v>45000000</v>
      </c>
    </row>
    <row r="108" spans="1:5" x14ac:dyDescent="0.3">
      <c r="A108" s="4">
        <v>220501</v>
      </c>
      <c r="B108" s="5" t="s">
        <v>543</v>
      </c>
      <c r="C108" s="12">
        <f>SUM(C109:C111)</f>
        <v>0</v>
      </c>
      <c r="D108" s="12">
        <f t="shared" ref="D108:E108" si="18">SUM(D109:D111)</f>
        <v>0</v>
      </c>
      <c r="E108" s="12">
        <f t="shared" si="18"/>
        <v>45000000</v>
      </c>
    </row>
    <row r="109" spans="1:5" x14ac:dyDescent="0.3">
      <c r="A109" s="6">
        <v>22050105</v>
      </c>
      <c r="B109" s="7" t="s">
        <v>544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0</v>
      </c>
    </row>
    <row r="110" spans="1:5" x14ac:dyDescent="0.3">
      <c r="A110" s="6">
        <v>22050108</v>
      </c>
      <c r="B110" s="7" t="s">
        <v>545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45000000</v>
      </c>
    </row>
    <row r="111" spans="1:5" x14ac:dyDescent="0.3">
      <c r="A111" s="6">
        <v>22050110</v>
      </c>
      <c r="B111" s="7" t="s">
        <v>546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3">
      <c r="A112" s="4">
        <v>2206</v>
      </c>
      <c r="B112" s="5" t="s">
        <v>534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3">
      <c r="A113" s="4">
        <v>220603</v>
      </c>
      <c r="B113" s="5" t="s">
        <v>547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3">
      <c r="A114" s="6">
        <v>22060301</v>
      </c>
      <c r="B114" s="7" t="s">
        <v>548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3">
      <c r="A115" s="4">
        <v>220604</v>
      </c>
      <c r="B115" s="5" t="s">
        <v>549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3">
      <c r="A116" s="6">
        <v>22060401</v>
      </c>
      <c r="B116" s="7" t="s">
        <v>550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3">
      <c r="A117" s="6"/>
      <c r="B117" s="7"/>
      <c r="C117" s="10"/>
      <c r="D117" s="10"/>
      <c r="E117" s="10"/>
    </row>
    <row r="118" spans="1:5" x14ac:dyDescent="0.3">
      <c r="A118" s="4">
        <v>3</v>
      </c>
      <c r="B118" s="5" t="s">
        <v>238</v>
      </c>
      <c r="C118" s="11">
        <f>C119+C161+C171</f>
        <v>3434292387.7200003</v>
      </c>
      <c r="D118" s="11">
        <f t="shared" ref="D118:E118" si="22">D119+D161+D171</f>
        <v>1883790298.02</v>
      </c>
      <c r="E118" s="11">
        <f t="shared" si="22"/>
        <v>3680379073.9299998</v>
      </c>
    </row>
    <row r="119" spans="1:5" x14ac:dyDescent="0.3">
      <c r="A119" s="4">
        <v>32</v>
      </c>
      <c r="B119" s="5" t="s">
        <v>239</v>
      </c>
      <c r="C119" s="11">
        <f>C120</f>
        <v>3433292387.7200003</v>
      </c>
      <c r="D119" s="11">
        <f t="shared" ref="D119:E119" si="23">D120</f>
        <v>1883090298.02</v>
      </c>
      <c r="E119" s="11">
        <f t="shared" si="23"/>
        <v>3679179073.9299998</v>
      </c>
    </row>
    <row r="120" spans="1:5" ht="30" x14ac:dyDescent="0.3">
      <c r="A120" s="4">
        <v>3201</v>
      </c>
      <c r="B120" s="5" t="s">
        <v>240</v>
      </c>
      <c r="C120" s="11">
        <f>C121+C125+C138+C141+C143+C147+C151+C156</f>
        <v>3433292387.7200003</v>
      </c>
      <c r="D120" s="11">
        <f t="shared" ref="D120:E120" si="24">D121+D125+D138+D141+D143+D147+D151+D156</f>
        <v>1883090298.02</v>
      </c>
      <c r="E120" s="11">
        <f t="shared" si="24"/>
        <v>3679179073.9299998</v>
      </c>
    </row>
    <row r="121" spans="1:5" x14ac:dyDescent="0.3">
      <c r="A121" s="4">
        <v>320101</v>
      </c>
      <c r="B121" s="5" t="s">
        <v>241</v>
      </c>
      <c r="C121" s="11">
        <f>'SUMMARY OF CAPITAL EXP F.viii'!C5</f>
        <v>859642785.84000003</v>
      </c>
      <c r="D121" s="11">
        <f>'SUMMARY OF CAPITAL EXP F.viii'!D5</f>
        <v>557619044.38999999</v>
      </c>
      <c r="E121" s="11">
        <f>'SUMMARY OF CAPITAL EXP F.viii'!E5</f>
        <v>734000000</v>
      </c>
    </row>
    <row r="122" spans="1:5" hidden="1" x14ac:dyDescent="0.3">
      <c r="A122" s="6">
        <v>32010101</v>
      </c>
      <c r="B122" s="7" t="s">
        <v>242</v>
      </c>
      <c r="C122" s="10"/>
      <c r="D122" s="10"/>
      <c r="E122" s="10"/>
    </row>
    <row r="123" spans="1:5" hidden="1" x14ac:dyDescent="0.3">
      <c r="A123" s="6">
        <v>32010102</v>
      </c>
      <c r="B123" s="7" t="s">
        <v>243</v>
      </c>
      <c r="C123" s="10"/>
      <c r="D123" s="10"/>
      <c r="E123" s="10"/>
    </row>
    <row r="124" spans="1:5" hidden="1" x14ac:dyDescent="0.3">
      <c r="A124" s="6">
        <v>32010104</v>
      </c>
      <c r="B124" s="7" t="s">
        <v>244</v>
      </c>
      <c r="C124" s="10"/>
      <c r="D124" s="10"/>
      <c r="E124" s="10"/>
    </row>
    <row r="125" spans="1:5" x14ac:dyDescent="0.3">
      <c r="A125" s="4">
        <v>320102</v>
      </c>
      <c r="B125" s="5" t="s">
        <v>245</v>
      </c>
      <c r="C125" s="11">
        <f>'SUMMARY OF CAPITAL EXP F.viii'!C6</f>
        <v>837900000</v>
      </c>
      <c r="D125" s="11">
        <f>'SUMMARY OF CAPITAL EXP F.viii'!D6</f>
        <v>278120748.69999999</v>
      </c>
      <c r="E125" s="11">
        <f>'SUMMARY OF CAPITAL EXP F.viii'!E6</f>
        <v>1972488521.29</v>
      </c>
    </row>
    <row r="126" spans="1:5" hidden="1" x14ac:dyDescent="0.3">
      <c r="A126" s="6">
        <v>32010202</v>
      </c>
      <c r="B126" s="7" t="s">
        <v>246</v>
      </c>
      <c r="C126" s="10"/>
      <c r="D126" s="10"/>
      <c r="E126" s="10"/>
    </row>
    <row r="127" spans="1:5" hidden="1" x14ac:dyDescent="0.3">
      <c r="A127" s="6">
        <v>32010205</v>
      </c>
      <c r="B127" s="7" t="s">
        <v>247</v>
      </c>
      <c r="C127" s="10"/>
      <c r="D127" s="10"/>
      <c r="E127" s="10"/>
    </row>
    <row r="128" spans="1:5" hidden="1" x14ac:dyDescent="0.3">
      <c r="A128" s="6">
        <v>32010206</v>
      </c>
      <c r="B128" s="7" t="s">
        <v>248</v>
      </c>
      <c r="C128" s="10"/>
      <c r="D128" s="10"/>
      <c r="E128" s="10"/>
    </row>
    <row r="129" spans="1:5" hidden="1" x14ac:dyDescent="0.3">
      <c r="A129" s="6">
        <v>32010207</v>
      </c>
      <c r="B129" s="7" t="s">
        <v>249</v>
      </c>
      <c r="C129" s="10"/>
      <c r="D129" s="10"/>
      <c r="E129" s="10"/>
    </row>
    <row r="130" spans="1:5" hidden="1" x14ac:dyDescent="0.3">
      <c r="A130" s="6">
        <v>32010208</v>
      </c>
      <c r="B130" s="7" t="s">
        <v>250</v>
      </c>
      <c r="C130" s="10"/>
      <c r="D130" s="10"/>
      <c r="E130" s="10"/>
    </row>
    <row r="131" spans="1:5" hidden="1" x14ac:dyDescent="0.3">
      <c r="A131" s="6">
        <v>32010209</v>
      </c>
      <c r="B131" s="7" t="s">
        <v>251</v>
      </c>
      <c r="C131" s="10"/>
      <c r="D131" s="10"/>
      <c r="E131" s="10"/>
    </row>
    <row r="132" spans="1:5" hidden="1" x14ac:dyDescent="0.3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3">
      <c r="A133" s="6">
        <v>32010211</v>
      </c>
      <c r="B133" s="7" t="s">
        <v>253</v>
      </c>
      <c r="C133" s="10"/>
      <c r="D133" s="10"/>
      <c r="E133" s="10"/>
    </row>
    <row r="134" spans="1:5" hidden="1" x14ac:dyDescent="0.3">
      <c r="A134" s="6">
        <v>32010212</v>
      </c>
      <c r="B134" s="7" t="s">
        <v>254</v>
      </c>
      <c r="C134" s="10"/>
      <c r="D134" s="10"/>
      <c r="E134" s="10"/>
    </row>
    <row r="135" spans="1:5" hidden="1" x14ac:dyDescent="0.3">
      <c r="A135" s="6">
        <v>32010213</v>
      </c>
      <c r="B135" s="7" t="s">
        <v>255</v>
      </c>
      <c r="C135" s="10"/>
      <c r="D135" s="10"/>
      <c r="E135" s="10"/>
    </row>
    <row r="136" spans="1:5" hidden="1" x14ac:dyDescent="0.3">
      <c r="A136" s="6">
        <v>32010214</v>
      </c>
      <c r="B136" s="7" t="s">
        <v>256</v>
      </c>
      <c r="C136" s="10"/>
      <c r="D136" s="10"/>
      <c r="E136" s="10"/>
    </row>
    <row r="137" spans="1:5" hidden="1" x14ac:dyDescent="0.3">
      <c r="A137" s="6">
        <v>32010215</v>
      </c>
      <c r="B137" s="7" t="s">
        <v>257</v>
      </c>
      <c r="C137" s="10"/>
      <c r="D137" s="10"/>
      <c r="E137" s="10"/>
    </row>
    <row r="138" spans="1:5" x14ac:dyDescent="0.3">
      <c r="A138" s="4">
        <v>320103</v>
      </c>
      <c r="B138" s="5" t="s">
        <v>258</v>
      </c>
      <c r="C138" s="11">
        <f>'SUMMARY OF CAPITAL EXP F.viii'!C7</f>
        <v>320000000</v>
      </c>
      <c r="D138" s="11">
        <f>'SUMMARY OF CAPITAL EXP F.viii'!D7</f>
        <v>157192352</v>
      </c>
      <c r="E138" s="11">
        <f>'SUMMARY OF CAPITAL EXP F.viii'!E7</f>
        <v>50000000</v>
      </c>
    </row>
    <row r="139" spans="1:5" hidden="1" x14ac:dyDescent="0.3">
      <c r="A139" s="6">
        <v>32010304</v>
      </c>
      <c r="B139" s="7" t="s">
        <v>259</v>
      </c>
      <c r="C139" s="10"/>
      <c r="D139" s="10"/>
      <c r="E139" s="10"/>
    </row>
    <row r="140" spans="1:5" hidden="1" x14ac:dyDescent="0.3">
      <c r="A140" s="6">
        <v>32010305</v>
      </c>
      <c r="B140" s="7" t="s">
        <v>260</v>
      </c>
      <c r="C140" s="10"/>
      <c r="D140" s="10"/>
      <c r="E140" s="10"/>
    </row>
    <row r="141" spans="1:5" x14ac:dyDescent="0.3">
      <c r="A141" s="4">
        <v>320104</v>
      </c>
      <c r="B141" s="5" t="s">
        <v>261</v>
      </c>
      <c r="C141" s="11">
        <f>'SUMMARY OF CAPITAL EXP F.viii'!C8</f>
        <v>706099601.88</v>
      </c>
      <c r="D141" s="11">
        <f>'SUMMARY OF CAPITAL EXP F.viii'!D8</f>
        <v>553304000</v>
      </c>
      <c r="E141" s="11">
        <f>'SUMMARY OF CAPITAL EXP F.viii'!E8</f>
        <v>318190552.63999999</v>
      </c>
    </row>
    <row r="142" spans="1:5" hidden="1" x14ac:dyDescent="0.3">
      <c r="A142" s="6">
        <v>32010405</v>
      </c>
      <c r="B142" s="7" t="s">
        <v>262</v>
      </c>
      <c r="C142" s="10"/>
      <c r="D142" s="10"/>
      <c r="E142" s="10"/>
    </row>
    <row r="143" spans="1:5" x14ac:dyDescent="0.3">
      <c r="A143" s="4">
        <v>320105</v>
      </c>
      <c r="B143" s="5" t="s">
        <v>263</v>
      </c>
      <c r="C143" s="11">
        <f>'SUMMARY OF CAPITAL EXP F.viii'!C9</f>
        <v>1650000</v>
      </c>
      <c r="D143" s="11">
        <f>'SUMMARY OF CAPITAL EXP F.viii'!D9</f>
        <v>801800</v>
      </c>
      <c r="E143" s="11">
        <f>'SUMMARY OF CAPITAL EXP F.viii'!E9</f>
        <v>2500000</v>
      </c>
    </row>
    <row r="144" spans="1:5" hidden="1" x14ac:dyDescent="0.3">
      <c r="A144" s="6">
        <v>32010501</v>
      </c>
      <c r="B144" s="7" t="s">
        <v>264</v>
      </c>
      <c r="C144" s="10"/>
      <c r="D144" s="10"/>
      <c r="E144" s="10"/>
    </row>
    <row r="145" spans="1:5" hidden="1" x14ac:dyDescent="0.3">
      <c r="A145" s="6">
        <v>32010502</v>
      </c>
      <c r="B145" s="7" t="s">
        <v>265</v>
      </c>
      <c r="C145" s="10"/>
      <c r="D145" s="10"/>
      <c r="E145" s="10"/>
    </row>
    <row r="146" spans="1:5" hidden="1" x14ac:dyDescent="0.3">
      <c r="A146" s="6">
        <v>32010555</v>
      </c>
      <c r="B146" s="7" t="s">
        <v>266</v>
      </c>
      <c r="C146" s="10"/>
      <c r="D146" s="10"/>
      <c r="E146" s="10"/>
    </row>
    <row r="147" spans="1:5" x14ac:dyDescent="0.3">
      <c r="A147" s="4">
        <v>320106</v>
      </c>
      <c r="B147" s="5" t="s">
        <v>267</v>
      </c>
      <c r="C147" s="11">
        <f>'SUMMARY OF CAPITAL EXP F.viii'!C10</f>
        <v>12000000</v>
      </c>
      <c r="D147" s="11">
        <f>'SUMMARY OF CAPITAL EXP F.viii'!D10</f>
        <v>11860000</v>
      </c>
      <c r="E147" s="11">
        <f>'SUMMARY OF CAPITAL EXP F.viii'!E10</f>
        <v>35000000</v>
      </c>
    </row>
    <row r="148" spans="1:5" hidden="1" x14ac:dyDescent="0.3">
      <c r="A148" s="6">
        <v>32010601</v>
      </c>
      <c r="B148" s="7" t="s">
        <v>268</v>
      </c>
      <c r="C148" s="10"/>
      <c r="D148" s="10"/>
      <c r="E148" s="10"/>
    </row>
    <row r="149" spans="1:5" hidden="1" x14ac:dyDescent="0.3">
      <c r="A149" s="6">
        <v>32010602</v>
      </c>
      <c r="B149" s="7" t="s">
        <v>269</v>
      </c>
      <c r="C149" s="10"/>
      <c r="D149" s="10"/>
      <c r="E149" s="10"/>
    </row>
    <row r="150" spans="1:5" hidden="1" x14ac:dyDescent="0.3">
      <c r="A150" s="6">
        <v>32010603</v>
      </c>
      <c r="B150" s="7" t="s">
        <v>270</v>
      </c>
      <c r="C150" s="10"/>
      <c r="D150" s="10"/>
      <c r="E150" s="10"/>
    </row>
    <row r="151" spans="1:5" x14ac:dyDescent="0.3">
      <c r="A151" s="4">
        <v>320109</v>
      </c>
      <c r="B151" s="5" t="s">
        <v>271</v>
      </c>
      <c r="C151" s="11">
        <f>'SUMMARY OF CAPITAL EXP F.viii'!C11</f>
        <v>696000000</v>
      </c>
      <c r="D151" s="11">
        <f>'SUMMARY OF CAPITAL EXP F.viii'!D11</f>
        <v>324192352.93000001</v>
      </c>
      <c r="E151" s="11">
        <f>'SUMMARY OF CAPITAL EXP F.viii'!E11</f>
        <v>367000000</v>
      </c>
    </row>
    <row r="152" spans="1:5" hidden="1" x14ac:dyDescent="0.3">
      <c r="A152" s="6">
        <v>32010903</v>
      </c>
      <c r="B152" s="7" t="s">
        <v>272</v>
      </c>
      <c r="C152" s="10"/>
      <c r="D152" s="10"/>
      <c r="E152" s="10"/>
    </row>
    <row r="153" spans="1:5" hidden="1" x14ac:dyDescent="0.3">
      <c r="A153" s="6">
        <v>32010904</v>
      </c>
      <c r="B153" s="7" t="s">
        <v>273</v>
      </c>
      <c r="C153" s="10"/>
      <c r="D153" s="10"/>
      <c r="E153" s="10"/>
    </row>
    <row r="154" spans="1:5" hidden="1" x14ac:dyDescent="0.3">
      <c r="A154" s="6">
        <v>32010935</v>
      </c>
      <c r="B154" s="7" t="s">
        <v>274</v>
      </c>
      <c r="C154" s="10"/>
      <c r="D154" s="10"/>
      <c r="E154" s="10"/>
    </row>
    <row r="155" spans="1:5" hidden="1" x14ac:dyDescent="0.3">
      <c r="A155" s="6">
        <v>32010936</v>
      </c>
      <c r="B155" s="7" t="s">
        <v>275</v>
      </c>
      <c r="C155" s="10"/>
      <c r="D155" s="10"/>
      <c r="E155" s="10"/>
    </row>
    <row r="156" spans="1:5" x14ac:dyDescent="0.3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3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3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3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3">
      <c r="A160" s="6">
        <v>32020104</v>
      </c>
      <c r="B160" s="7" t="s">
        <v>280</v>
      </c>
      <c r="C160" s="10"/>
      <c r="D160" s="10"/>
      <c r="E160" s="10"/>
    </row>
    <row r="161" spans="1:5" x14ac:dyDescent="0.3">
      <c r="A161" s="4">
        <v>3203</v>
      </c>
      <c r="B161" s="5" t="s">
        <v>281</v>
      </c>
      <c r="C161" s="11">
        <f>C162</f>
        <v>1000000</v>
      </c>
      <c r="D161" s="11">
        <f t="shared" ref="D161:E161" si="26">D162</f>
        <v>700000</v>
      </c>
      <c r="E161" s="11">
        <f t="shared" si="26"/>
        <v>1200000</v>
      </c>
    </row>
    <row r="162" spans="1:5" x14ac:dyDescent="0.3">
      <c r="A162" s="4">
        <v>320301</v>
      </c>
      <c r="B162" s="5" t="s">
        <v>281</v>
      </c>
      <c r="C162" s="11">
        <f>'SUMMARY OF CAPITAL EXP F.viii'!C13</f>
        <v>1000000</v>
      </c>
      <c r="D162" s="11">
        <f>'SUMMARY OF CAPITAL EXP F.viii'!D13</f>
        <v>700000</v>
      </c>
      <c r="E162" s="11">
        <f>'SUMMARY OF CAPITAL EXP F.viii'!E13</f>
        <v>1200000</v>
      </c>
    </row>
    <row r="163" spans="1:5" hidden="1" x14ac:dyDescent="0.3">
      <c r="A163" s="6">
        <v>32030101</v>
      </c>
      <c r="B163" s="7" t="s">
        <v>282</v>
      </c>
      <c r="C163" s="10"/>
      <c r="D163" s="10"/>
      <c r="E163" s="10"/>
    </row>
    <row r="164" spans="1:5" hidden="1" x14ac:dyDescent="0.3">
      <c r="A164" s="6">
        <v>32030102</v>
      </c>
      <c r="B164" s="7" t="s">
        <v>283</v>
      </c>
      <c r="C164" s="10"/>
      <c r="D164" s="10"/>
      <c r="E164" s="10"/>
    </row>
    <row r="165" spans="1:5" hidden="1" x14ac:dyDescent="0.3">
      <c r="A165" s="6">
        <v>32030104</v>
      </c>
      <c r="B165" s="7" t="s">
        <v>284</v>
      </c>
      <c r="C165" s="10"/>
      <c r="D165" s="10"/>
      <c r="E165" s="10"/>
    </row>
    <row r="166" spans="1:5" hidden="1" x14ac:dyDescent="0.3">
      <c r="A166" s="6">
        <v>32030105</v>
      </c>
      <c r="B166" s="7" t="s">
        <v>285</v>
      </c>
      <c r="C166" s="10"/>
      <c r="D166" s="10"/>
      <c r="E166" s="10"/>
    </row>
    <row r="167" spans="1:5" hidden="1" x14ac:dyDescent="0.3">
      <c r="A167" s="6">
        <v>32030109</v>
      </c>
      <c r="B167" s="7" t="s">
        <v>286</v>
      </c>
      <c r="C167" s="10"/>
      <c r="D167" s="10"/>
      <c r="E167" s="10"/>
    </row>
    <row r="168" spans="1:5" hidden="1" x14ac:dyDescent="0.3">
      <c r="A168" s="6">
        <v>32030110</v>
      </c>
      <c r="B168" s="7" t="s">
        <v>287</v>
      </c>
      <c r="C168" s="10"/>
      <c r="D168" s="10"/>
      <c r="E168" s="10"/>
    </row>
    <row r="169" spans="1:5" hidden="1" x14ac:dyDescent="0.3">
      <c r="A169" s="6">
        <v>32030150</v>
      </c>
      <c r="B169" s="7" t="s">
        <v>288</v>
      </c>
      <c r="C169" s="10"/>
      <c r="D169" s="10"/>
      <c r="E169" s="10"/>
    </row>
    <row r="170" spans="1:5" hidden="1" x14ac:dyDescent="0.3">
      <c r="A170" s="6">
        <v>32030151</v>
      </c>
      <c r="B170" s="7" t="s">
        <v>289</v>
      </c>
      <c r="C170" s="10"/>
      <c r="D170" s="10"/>
      <c r="E170" s="10"/>
    </row>
    <row r="171" spans="1:5" x14ac:dyDescent="0.3">
      <c r="A171" s="4">
        <v>32011000</v>
      </c>
      <c r="B171" s="5" t="s">
        <v>551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3">
      <c r="A172" s="5"/>
      <c r="B172" s="5"/>
      <c r="C172" s="10"/>
      <c r="D172" s="10"/>
      <c r="E172" s="10"/>
    </row>
    <row r="173" spans="1:5" hidden="1" x14ac:dyDescent="0.3">
      <c r="A173" s="5"/>
      <c r="B173" s="5"/>
      <c r="C173" s="10"/>
      <c r="D173" s="10"/>
      <c r="E173" s="10"/>
    </row>
    <row r="174" spans="1:5" hidden="1" x14ac:dyDescent="0.3"/>
    <row r="175" spans="1:5" hidden="1" x14ac:dyDescent="0.3"/>
    <row r="176" spans="1:5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Jpp4ydrDqb37CcAO/LbAyHk3lKQKHZ9c7ctjVFkrlqnxd7BvdRceX80p9PGUsszrMerg+0Qg5EWksdwL5ZxoXg==" saltValue="3G1pduzfeF2dUIydsaQt/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58" firstPageNumber="7" orientation="landscape" useFirstPageNumber="1" r:id="rId1"/>
  <headerFooter>
    <oddFooter>Page &amp;P</oddFooter>
  </headerFooter>
  <rowBreaks count="2" manualBreakCount="2">
    <brk id="41" max="16383" man="1"/>
    <brk id="9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topLeftCell="A11" zoomScale="63" zoomScaleNormal="70" zoomScaleSheetLayoutView="90" workbookViewId="0">
      <selection sqref="A1:G1"/>
    </sheetView>
  </sheetViews>
  <sheetFormatPr defaultColWidth="8.81640625" defaultRowHeight="15" x14ac:dyDescent="0.3"/>
  <cols>
    <col min="1" max="1" width="17.81640625" style="1" customWidth="1"/>
    <col min="2" max="2" width="29.26953125" style="1" customWidth="1"/>
    <col min="3" max="5" width="29.7265625" style="1" bestFit="1" customWidth="1"/>
    <col min="6" max="6" width="28" style="1" bestFit="1" customWidth="1"/>
    <col min="7" max="7" width="29.7265625" style="1" bestFit="1" customWidth="1"/>
    <col min="8" max="16384" width="8.81640625" style="1"/>
  </cols>
  <sheetData>
    <row r="1" spans="1:7" x14ac:dyDescent="0.3">
      <c r="A1" s="72" t="s">
        <v>863</v>
      </c>
      <c r="B1" s="72"/>
      <c r="C1" s="72"/>
      <c r="D1" s="72"/>
      <c r="E1" s="72"/>
      <c r="F1" s="72"/>
      <c r="G1" s="72"/>
    </row>
    <row r="2" spans="1:7" x14ac:dyDescent="0.3">
      <c r="A2" s="73" t="s">
        <v>781</v>
      </c>
      <c r="B2" s="73"/>
      <c r="C2" s="73"/>
      <c r="D2" s="73"/>
      <c r="E2" s="73"/>
      <c r="F2" s="73"/>
      <c r="G2" s="73"/>
    </row>
    <row r="3" spans="1:7" x14ac:dyDescent="0.3">
      <c r="A3" s="49"/>
      <c r="B3" s="49"/>
      <c r="C3" s="49"/>
      <c r="D3" s="49"/>
      <c r="E3" s="49"/>
      <c r="F3" s="49"/>
      <c r="G3" s="49"/>
    </row>
    <row r="4" spans="1:7" ht="52.5" x14ac:dyDescent="0.3">
      <c r="A4" s="54" t="s">
        <v>464</v>
      </c>
      <c r="B4" s="54" t="s">
        <v>465</v>
      </c>
      <c r="C4" s="55" t="s">
        <v>472</v>
      </c>
      <c r="D4" s="55" t="s">
        <v>473</v>
      </c>
      <c r="E4" s="55" t="s">
        <v>474</v>
      </c>
      <c r="F4" s="55" t="s">
        <v>475</v>
      </c>
      <c r="G4" s="55" t="s">
        <v>476</v>
      </c>
    </row>
    <row r="5" spans="1:7" ht="17.5" x14ac:dyDescent="0.3">
      <c r="A5" s="26" t="s">
        <v>528</v>
      </c>
      <c r="B5" s="17" t="s">
        <v>466</v>
      </c>
      <c r="C5" s="33">
        <f>'CHAIR PERSONNEL COST F.x'!E7+'SLT PERSONNEL COST F.x'!E7+'COUNCIL PERSONNEL COST F.x'!E7+'PMD PERSONNEL COST F.x'!E7</f>
        <v>312801216.74000001</v>
      </c>
      <c r="D5" s="33">
        <f>'CHAIR OVERHEAD COST F.xi'!E7+'SLT OVERHEAD COST F.xi'!E7+'COUNCIL OVERHEAD COST F.xi'!E7+'PMD OVERHEAD COST F.xi'!E7</f>
        <v>554492736</v>
      </c>
      <c r="E5" s="33">
        <f>C5+D5</f>
        <v>867293952.74000001</v>
      </c>
      <c r="F5" s="33">
        <f>'PMD CAPITAL EXP F.xii'!F6</f>
        <v>530690552.63999999</v>
      </c>
      <c r="G5" s="33">
        <f>E5+F5</f>
        <v>1397984505.3800001</v>
      </c>
    </row>
    <row r="6" spans="1:7" ht="17.5" x14ac:dyDescent="0.3">
      <c r="A6" s="26" t="s">
        <v>529</v>
      </c>
      <c r="B6" s="17" t="s">
        <v>467</v>
      </c>
      <c r="C6" s="34">
        <f>'AGRIC PERSONNEL COST F.x'!E7+'FINANCE PERSONNEL COST F.x'!E7+'WORKS PERSONNEL COST F.x'!E7</f>
        <v>1186969084.8599999</v>
      </c>
      <c r="D6" s="34">
        <f>'AGRIC OVERHEAD COST F.xi'!E7+'FINANCE OVERHEAD COST F.xi'!E7+'WORKS OVERHEAD COST F.xi'!E7</f>
        <v>1084012980.6100001</v>
      </c>
      <c r="E6" s="34">
        <f t="shared" ref="E6:E9" si="0">C6+D6</f>
        <v>2270982065.4700003</v>
      </c>
      <c r="F6" s="34">
        <f>'AGRIC CAPITAL EXP F.xii'!F6+'FINANCE CAPITAL EXP F.xii'!F6+'WORKS CAPITAL EXP F.xii'!F6</f>
        <v>2437688521.29</v>
      </c>
      <c r="G6" s="33">
        <f t="shared" ref="G6:G9" si="1">E6+F6</f>
        <v>4708670586.7600002</v>
      </c>
    </row>
    <row r="7" spans="1:7" ht="17.5" x14ac:dyDescent="0.3">
      <c r="A7" s="26" t="s">
        <v>530</v>
      </c>
      <c r="B7" s="17" t="s">
        <v>468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5" x14ac:dyDescent="0.3">
      <c r="A8" s="26" t="s">
        <v>531</v>
      </c>
      <c r="B8" s="17" t="s">
        <v>469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5" x14ac:dyDescent="0.3">
      <c r="A9" s="26" t="s">
        <v>532</v>
      </c>
      <c r="B9" s="17" t="s">
        <v>470</v>
      </c>
      <c r="C9" s="34">
        <f>'ESD PERSONNEL COST F.x'!E7+'PHC PERSONNEL COST F.x'!E7+'WATSAN PERSONNEL COST F.x'!E7+'TRADITIONAL PERSONNEL COST F.x'!E7</f>
        <v>1526052340.99</v>
      </c>
      <c r="D9" s="34">
        <f>'ESD OVERHEAD COST F.xi'!E7+'PHC OVERHEAD COST F.xi'!E7+'WATSAN OVERHEAD COST F.xi'!E7+'TRADITIONAL OVERHEAD COST F.xi'!E7</f>
        <v>650205000</v>
      </c>
      <c r="E9" s="34">
        <f t="shared" si="0"/>
        <v>2176257340.9899998</v>
      </c>
      <c r="F9" s="34">
        <f>'ESD CAPITAL EXP F.xii'!F6+'PHC CAPITAL EXP F.xii'!F6+'WATSAN CAPITAL EXP F.xii'!F6</f>
        <v>712000000</v>
      </c>
      <c r="G9" s="33">
        <f t="shared" si="1"/>
        <v>2888257340.9899998</v>
      </c>
    </row>
    <row r="10" spans="1:7" ht="17.5" x14ac:dyDescent="0.3">
      <c r="A10" s="19" t="s">
        <v>340</v>
      </c>
      <c r="B10" s="18" t="s">
        <v>340</v>
      </c>
      <c r="C10" s="34" t="s">
        <v>340</v>
      </c>
      <c r="D10" s="34" t="s">
        <v>340</v>
      </c>
      <c r="E10" s="34" t="s">
        <v>340</v>
      </c>
      <c r="F10" s="34" t="s">
        <v>340</v>
      </c>
      <c r="G10" s="34" t="s">
        <v>340</v>
      </c>
    </row>
    <row r="11" spans="1:7" ht="17.5" x14ac:dyDescent="0.3">
      <c r="A11" s="19" t="s">
        <v>340</v>
      </c>
      <c r="B11" s="18" t="s">
        <v>340</v>
      </c>
      <c r="C11" s="34" t="s">
        <v>340</v>
      </c>
      <c r="D11" s="34" t="s">
        <v>340</v>
      </c>
      <c r="E11" s="34" t="s">
        <v>340</v>
      </c>
      <c r="F11" s="34" t="s">
        <v>340</v>
      </c>
      <c r="G11" s="34" t="s">
        <v>340</v>
      </c>
    </row>
    <row r="12" spans="1:7" ht="17.5" x14ac:dyDescent="0.3">
      <c r="A12" s="19" t="s">
        <v>340</v>
      </c>
      <c r="B12" s="18" t="s">
        <v>340</v>
      </c>
      <c r="C12" s="34" t="s">
        <v>340</v>
      </c>
      <c r="D12" s="34" t="s">
        <v>340</v>
      </c>
      <c r="E12" s="34" t="s">
        <v>340</v>
      </c>
      <c r="F12" s="34" t="s">
        <v>340</v>
      </c>
      <c r="G12" s="34" t="s">
        <v>340</v>
      </c>
    </row>
    <row r="13" spans="1:7" ht="17.5" x14ac:dyDescent="0.3">
      <c r="A13" s="19" t="s">
        <v>340</v>
      </c>
      <c r="B13" s="18" t="s">
        <v>340</v>
      </c>
      <c r="C13" s="34" t="s">
        <v>340</v>
      </c>
      <c r="D13" s="34" t="s">
        <v>340</v>
      </c>
      <c r="E13" s="34" t="s">
        <v>340</v>
      </c>
      <c r="F13" s="34" t="s">
        <v>340</v>
      </c>
      <c r="G13" s="34" t="s">
        <v>340</v>
      </c>
    </row>
    <row r="14" spans="1:7" ht="17.5" x14ac:dyDescent="0.3">
      <c r="A14" s="19" t="s">
        <v>340</v>
      </c>
      <c r="B14" s="18" t="s">
        <v>340</v>
      </c>
      <c r="C14" s="34" t="s">
        <v>340</v>
      </c>
      <c r="D14" s="34" t="s">
        <v>340</v>
      </c>
      <c r="E14" s="34" t="s">
        <v>340</v>
      </c>
      <c r="F14" s="34" t="s">
        <v>340</v>
      </c>
      <c r="G14" s="34" t="s">
        <v>340</v>
      </c>
    </row>
    <row r="15" spans="1:7" ht="17.5" x14ac:dyDescent="0.3">
      <c r="A15" s="19" t="s">
        <v>340</v>
      </c>
      <c r="B15" s="18" t="s">
        <v>340</v>
      </c>
      <c r="C15" s="34" t="s">
        <v>340</v>
      </c>
      <c r="D15" s="34" t="s">
        <v>340</v>
      </c>
      <c r="E15" s="34" t="s">
        <v>340</v>
      </c>
      <c r="F15" s="34" t="s">
        <v>340</v>
      </c>
      <c r="G15" s="34" t="s">
        <v>340</v>
      </c>
    </row>
    <row r="16" spans="1:7" ht="17.5" x14ac:dyDescent="0.3">
      <c r="A16" s="19" t="s">
        <v>340</v>
      </c>
      <c r="B16" s="18" t="s">
        <v>340</v>
      </c>
      <c r="C16" s="34" t="s">
        <v>340</v>
      </c>
      <c r="D16" s="34" t="s">
        <v>340</v>
      </c>
      <c r="E16" s="34" t="s">
        <v>340</v>
      </c>
      <c r="F16" s="34" t="s">
        <v>340</v>
      </c>
      <c r="G16" s="34" t="s">
        <v>340</v>
      </c>
    </row>
    <row r="17" spans="1:7" ht="17.5" x14ac:dyDescent="0.3">
      <c r="A17" s="19" t="s">
        <v>340</v>
      </c>
      <c r="B17" s="18" t="s">
        <v>340</v>
      </c>
      <c r="C17" s="34" t="s">
        <v>340</v>
      </c>
      <c r="D17" s="34" t="s">
        <v>340</v>
      </c>
      <c r="E17" s="34" t="s">
        <v>340</v>
      </c>
      <c r="F17" s="34" t="s">
        <v>340</v>
      </c>
      <c r="G17" s="34" t="s">
        <v>340</v>
      </c>
    </row>
    <row r="18" spans="1:7" ht="17.5" x14ac:dyDescent="0.3">
      <c r="A18" s="19" t="s">
        <v>340</v>
      </c>
      <c r="B18" s="18" t="s">
        <v>340</v>
      </c>
      <c r="C18" s="34" t="s">
        <v>340</v>
      </c>
      <c r="D18" s="34" t="s">
        <v>340</v>
      </c>
      <c r="E18" s="34" t="s">
        <v>340</v>
      </c>
      <c r="F18" s="34" t="s">
        <v>340</v>
      </c>
      <c r="G18" s="34" t="s">
        <v>340</v>
      </c>
    </row>
    <row r="19" spans="1:7" ht="17.5" x14ac:dyDescent="0.3">
      <c r="A19" s="19" t="s">
        <v>340</v>
      </c>
      <c r="B19" s="18" t="s">
        <v>340</v>
      </c>
      <c r="C19" s="34" t="s">
        <v>340</v>
      </c>
      <c r="D19" s="34" t="s">
        <v>340</v>
      </c>
      <c r="E19" s="34" t="s">
        <v>340</v>
      </c>
      <c r="F19" s="34" t="s">
        <v>340</v>
      </c>
      <c r="G19" s="34" t="s">
        <v>340</v>
      </c>
    </row>
    <row r="20" spans="1:7" ht="17.5" x14ac:dyDescent="0.3">
      <c r="A20" s="19" t="s">
        <v>340</v>
      </c>
      <c r="B20" s="18" t="s">
        <v>340</v>
      </c>
      <c r="C20" s="34" t="s">
        <v>340</v>
      </c>
      <c r="D20" s="34" t="s">
        <v>340</v>
      </c>
      <c r="E20" s="34" t="s">
        <v>340</v>
      </c>
      <c r="F20" s="34" t="s">
        <v>340</v>
      </c>
      <c r="G20" s="34" t="s">
        <v>340</v>
      </c>
    </row>
    <row r="21" spans="1:7" ht="17.5" x14ac:dyDescent="0.3">
      <c r="A21" s="19" t="s">
        <v>340</v>
      </c>
      <c r="B21" s="18" t="s">
        <v>340</v>
      </c>
      <c r="C21" s="34" t="s">
        <v>340</v>
      </c>
      <c r="D21" s="34" t="s">
        <v>340</v>
      </c>
      <c r="E21" s="34" t="s">
        <v>340</v>
      </c>
      <c r="F21" s="34" t="s">
        <v>340</v>
      </c>
      <c r="G21" s="34" t="s">
        <v>340</v>
      </c>
    </row>
    <row r="22" spans="1:7" ht="17.5" x14ac:dyDescent="0.3">
      <c r="A22" s="19" t="s">
        <v>340</v>
      </c>
      <c r="B22" s="18" t="s">
        <v>340</v>
      </c>
      <c r="C22" s="34" t="s">
        <v>340</v>
      </c>
      <c r="D22" s="34" t="s">
        <v>340</v>
      </c>
      <c r="E22" s="34" t="s">
        <v>340</v>
      </c>
      <c r="F22" s="34" t="s">
        <v>340</v>
      </c>
      <c r="G22" s="34" t="s">
        <v>340</v>
      </c>
    </row>
    <row r="23" spans="1:7" ht="17.5" x14ac:dyDescent="0.3">
      <c r="A23" s="19" t="s">
        <v>340</v>
      </c>
      <c r="B23" s="18" t="s">
        <v>471</v>
      </c>
      <c r="C23" s="34">
        <f>SUM(C5:C22)</f>
        <v>3025822642.5900002</v>
      </c>
      <c r="D23" s="34">
        <f t="shared" ref="D23:G23" si="2">SUM(D5:D22)</f>
        <v>2288710716.6100001</v>
      </c>
      <c r="E23" s="34">
        <f t="shared" si="2"/>
        <v>5314533359.1999998</v>
      </c>
      <c r="F23" s="34">
        <f t="shared" si="2"/>
        <v>3680379073.9299998</v>
      </c>
      <c r="G23" s="34">
        <f t="shared" si="2"/>
        <v>8994912433.1300011</v>
      </c>
    </row>
    <row r="24" spans="1:7" hidden="1" x14ac:dyDescent="0.3"/>
    <row r="25" spans="1:7" hidden="1" x14ac:dyDescent="0.3"/>
    <row r="26" spans="1:7" hidden="1" x14ac:dyDescent="0.3"/>
    <row r="27" spans="1:7" hidden="1" x14ac:dyDescent="0.3"/>
    <row r="28" spans="1:7" hidden="1" x14ac:dyDescent="0.3"/>
    <row r="29" spans="1:7" hidden="1" x14ac:dyDescent="0.3"/>
    <row r="30" spans="1:7" hidden="1" x14ac:dyDescent="0.3"/>
    <row r="31" spans="1:7" hidden="1" x14ac:dyDescent="0.3"/>
    <row r="32" spans="1:7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ERTU23MU3wSpZh6XEPpnyOriOZ02nz1yjB27YuQ/N7WCj2uRUKWfIXLGtG+t3d+Unt1XRMWYP774LQlvHoTiVA==" saltValue="DhbUdtimV/baK5qRw9AD1A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firstPageNumber="12" orientation="landscape" useFirstPageNumber="1" r:id="rId1"/>
  <headerFoot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90" zoomScaleNormal="100" zoomScaleSheetLayoutView="90" workbookViewId="0">
      <selection sqref="A1:E1"/>
    </sheetView>
  </sheetViews>
  <sheetFormatPr defaultColWidth="8.81640625" defaultRowHeight="15" x14ac:dyDescent="0.3"/>
  <cols>
    <col min="1" max="1" width="18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2" t="s">
        <v>477</v>
      </c>
      <c r="B1" s="72"/>
      <c r="C1" s="72"/>
      <c r="D1" s="72"/>
      <c r="E1" s="72"/>
    </row>
    <row r="2" spans="1:5" ht="27" customHeight="1" x14ac:dyDescent="0.3">
      <c r="A2" s="74" t="s">
        <v>782</v>
      </c>
      <c r="B2" s="74"/>
      <c r="C2" s="74"/>
      <c r="D2" s="74"/>
      <c r="E2" s="74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478</v>
      </c>
      <c r="C4" s="50" t="s">
        <v>592</v>
      </c>
      <c r="D4" s="50" t="s">
        <v>593</v>
      </c>
      <c r="E4" s="50" t="s">
        <v>594</v>
      </c>
    </row>
    <row r="5" spans="1:5" x14ac:dyDescent="0.3">
      <c r="A5" s="25" t="s">
        <v>514</v>
      </c>
      <c r="B5" s="21" t="s">
        <v>479</v>
      </c>
      <c r="C5" s="11">
        <f>'CHAIR PERSONNEL COST F.x'!C7+'CHAIR OVERHEAD COST F.xi'!C7</f>
        <v>774509070</v>
      </c>
      <c r="D5" s="11">
        <f>'CHAIR PERSONNEL COST F.x'!D7+'CHAIR OVERHEAD COST F.xi'!D7</f>
        <v>479575036.98000008</v>
      </c>
      <c r="E5" s="11">
        <f>'CHAIR PERSONNEL COST F.x'!E7+'CHAIR OVERHEAD COST F.xi'!E7</f>
        <v>452576915</v>
      </c>
    </row>
    <row r="6" spans="1:5" x14ac:dyDescent="0.3">
      <c r="A6" s="25" t="s">
        <v>515</v>
      </c>
      <c r="B6" s="21" t="s">
        <v>480</v>
      </c>
      <c r="C6" s="11">
        <f>'SLT PERSONNEL COST F.x'!C7+'SLT OVERHEAD COST F.xi'!C7</f>
        <v>44457256</v>
      </c>
      <c r="D6" s="11">
        <f>'SLT PERSONNEL COST F.x'!D7+'SLT OVERHEAD COST F.xi'!D7</f>
        <v>37662756</v>
      </c>
      <c r="E6" s="11">
        <f>'SLT PERSONNEL COST F.x'!E7+'SLT OVERHEAD COST F.xi'!E7</f>
        <v>40407256</v>
      </c>
    </row>
    <row r="7" spans="1:5" x14ac:dyDescent="0.3">
      <c r="A7" s="25" t="s">
        <v>516</v>
      </c>
      <c r="B7" s="21" t="s">
        <v>481</v>
      </c>
      <c r="C7" s="11">
        <f>'COUNCIL PERSONNEL COST F.x'!C7+'COUNCIL OVERHEAD COST F.xi'!C7</f>
        <v>85535257</v>
      </c>
      <c r="D7" s="11">
        <f>'COUNCIL PERSONNEL COST F.x'!D7+'COUNCIL OVERHEAD COST F.xi'!D7</f>
        <v>80609657.060000002</v>
      </c>
      <c r="E7" s="11">
        <f>'COUNCIL PERSONNEL COST F.x'!E7+'COUNCIL OVERHEAD COST F.xi'!E7</f>
        <v>89325305.390000001</v>
      </c>
    </row>
    <row r="8" spans="1:5" x14ac:dyDescent="0.3">
      <c r="A8" s="25" t="s">
        <v>517</v>
      </c>
      <c r="B8" s="21" t="s">
        <v>731</v>
      </c>
      <c r="C8" s="11">
        <f>'PMD PERSONNEL COST F.x'!C7+'PMD OVERHEAD COST F.xi'!C7</f>
        <v>330489708</v>
      </c>
      <c r="D8" s="11">
        <f>'PMD PERSONNEL COST F.x'!D7+'PMD OVERHEAD COST F.xi'!D7</f>
        <v>238863776.72999999</v>
      </c>
      <c r="E8" s="11">
        <f>'PMD PERSONNEL COST F.x'!E7+'PMD OVERHEAD COST F.xi'!E7</f>
        <v>284984476.35000002</v>
      </c>
    </row>
    <row r="9" spans="1:5" x14ac:dyDescent="0.3">
      <c r="A9" s="25" t="s">
        <v>518</v>
      </c>
      <c r="B9" s="21" t="s">
        <v>482</v>
      </c>
      <c r="C9" s="11">
        <f>'AGRIC PERSONNEL COST F.x'!C7+'AGRIC OVERHEAD COST F.xi'!C7</f>
        <v>326572420</v>
      </c>
      <c r="D9" s="11">
        <f>'AGRIC PERSONNEL COST F.x'!D7+'AGRIC OVERHEAD COST F.xi'!D7</f>
        <v>226034056.47</v>
      </c>
      <c r="E9" s="11">
        <f>'AGRIC PERSONNEL COST F.x'!E7+'AGRIC OVERHEAD COST F.xi'!E7</f>
        <v>401720059</v>
      </c>
    </row>
    <row r="10" spans="1:5" x14ac:dyDescent="0.3">
      <c r="A10" s="25" t="s">
        <v>519</v>
      </c>
      <c r="B10" s="21" t="s">
        <v>483</v>
      </c>
      <c r="C10" s="11">
        <f>'FINANCE PERSONNEL COST F.x'!C7+'FINANCE OVERHEAD COST F.xi'!C7</f>
        <v>1432982540.1600001</v>
      </c>
      <c r="D10" s="11">
        <f>'FINANCE PERSONNEL COST F.x'!D7+'FINANCE OVERHEAD COST F.xi'!D7</f>
        <v>1282547179.53</v>
      </c>
      <c r="E10" s="11">
        <f>'FINANCE PERSONNEL COST F.x'!E7+'FINANCE OVERHEAD COST F.xi'!E7</f>
        <v>1775362161.8200002</v>
      </c>
    </row>
    <row r="11" spans="1:5" x14ac:dyDescent="0.3">
      <c r="A11" s="25" t="s">
        <v>520</v>
      </c>
      <c r="B11" s="21" t="s">
        <v>484</v>
      </c>
      <c r="C11" s="11">
        <f>'WORKS PERSONNEL COST F.x'!C7+'WORKS OVERHEAD COST F.xi'!C7</f>
        <v>101984150</v>
      </c>
      <c r="D11" s="11">
        <f>'WORKS PERSONNEL COST F.x'!D7+'WORKS OVERHEAD COST F.xi'!D7</f>
        <v>73857230</v>
      </c>
      <c r="E11" s="11">
        <f>'WORKS PERSONNEL COST F.x'!E7+'WORKS OVERHEAD COST F.xi'!E7</f>
        <v>93899844.650000006</v>
      </c>
    </row>
    <row r="12" spans="1:5" x14ac:dyDescent="0.3">
      <c r="A12" s="25" t="s">
        <v>521</v>
      </c>
      <c r="B12" s="21" t="s">
        <v>485</v>
      </c>
      <c r="C12" s="11">
        <f>'ESD PERSONNEL COST F.x'!C7+'ESD OVERHEAD COST F.xi'!C7</f>
        <v>1552909415</v>
      </c>
      <c r="D12" s="11">
        <f>'ESD PERSONNEL COST F.x'!D7+'ESD OVERHEAD COST F.xi'!D7</f>
        <v>1335454384</v>
      </c>
      <c r="E12" s="11">
        <f>'ESD PERSONNEL COST F.x'!E7+'ESD OVERHEAD COST F.xi'!E7</f>
        <v>1506414034.95</v>
      </c>
    </row>
    <row r="13" spans="1:5" x14ac:dyDescent="0.3">
      <c r="A13" s="25" t="s">
        <v>522</v>
      </c>
      <c r="B13" s="21" t="s">
        <v>742</v>
      </c>
      <c r="C13" s="11">
        <f>'PHC PERSONNEL COST F.x'!C7+'PHC OVERHEAD COST F.xi'!C7</f>
        <v>365470565</v>
      </c>
      <c r="D13" s="11">
        <f>'PHC PERSONNEL COST F.x'!D7+'PHC OVERHEAD COST F.xi'!D7</f>
        <v>338553249.45999998</v>
      </c>
      <c r="E13" s="11">
        <f>'PHC PERSONNEL COST F.x'!E7+'PHC OVERHEAD COST F.xi'!E7</f>
        <v>407312099.57999998</v>
      </c>
    </row>
    <row r="14" spans="1:5" x14ac:dyDescent="0.3">
      <c r="A14" s="25" t="s">
        <v>523</v>
      </c>
      <c r="B14" s="21" t="s">
        <v>486</v>
      </c>
      <c r="C14" s="11">
        <f>'WATSAN PERSONNEL COST F.x'!C7+'WATSAN OVERHEAD COST F.xi'!C7</f>
        <v>212103128</v>
      </c>
      <c r="D14" s="11">
        <f>'WATSAN PERSONNEL COST F.x'!D7+'WATSAN OVERHEAD COST F.xi'!D7</f>
        <v>192434928</v>
      </c>
      <c r="E14" s="11">
        <f>'WATSAN PERSONNEL COST F.x'!E7+'WATSAN OVERHEAD COST F.xi'!E7</f>
        <v>207277591.46000001</v>
      </c>
    </row>
    <row r="15" spans="1:5" x14ac:dyDescent="0.3">
      <c r="A15" s="25" t="s">
        <v>524</v>
      </c>
      <c r="B15" s="21" t="s">
        <v>487</v>
      </c>
      <c r="C15" s="11">
        <f>'TRADITIONAL PERSONNEL COST F.x'!C7+'TRADITIONAL OVERHEAD COST F.xi'!C7</f>
        <v>55203615</v>
      </c>
      <c r="D15" s="11">
        <f>'TRADITIONAL PERSONNEL COST F.x'!D7+'TRADITIONAL OVERHEAD COST F.xi'!D7</f>
        <v>37558147.280000001</v>
      </c>
      <c r="E15" s="11">
        <f>'TRADITIONAL PERSONNEL COST F.x'!E7+'TRADITIONAL OVERHEAD COST F.xi'!E7</f>
        <v>55253615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1"/>
      <c r="D17" s="11"/>
      <c r="E17" s="11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hidden="1" x14ac:dyDescent="0.3">
      <c r="A25" s="6"/>
      <c r="B25" s="7"/>
      <c r="C25" s="10"/>
      <c r="D25" s="10"/>
      <c r="E25" s="10"/>
    </row>
    <row r="26" spans="1:5" hidden="1" x14ac:dyDescent="0.3">
      <c r="A26" s="6"/>
      <c r="B26" s="7"/>
      <c r="C26" s="10"/>
      <c r="D26" s="10"/>
      <c r="E26" s="10"/>
    </row>
    <row r="27" spans="1:5" hidden="1" x14ac:dyDescent="0.3">
      <c r="A27" s="6"/>
      <c r="B27" s="7"/>
      <c r="C27" s="10"/>
      <c r="D27" s="10"/>
      <c r="E27" s="10"/>
    </row>
    <row r="28" spans="1:5" x14ac:dyDescent="0.3">
      <c r="A28" s="4"/>
      <c r="B28" s="5" t="s">
        <v>471</v>
      </c>
      <c r="C28" s="11">
        <f>SUM(C5:C27)</f>
        <v>5282217124.1599998</v>
      </c>
      <c r="D28" s="11">
        <f t="shared" ref="D28:E28" si="0">SUM(D5:D27)</f>
        <v>4323150401.5100002</v>
      </c>
      <c r="E28" s="11">
        <f t="shared" si="0"/>
        <v>5314533359.2000008</v>
      </c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pXNmZJe61c8yrW8iWdBPFA8QvpIM1B0gzfseEkHpnrtn8bbhxBIra57iy2pro0N2cyXUYA3qBXH6qJGf4cIzlg==" saltValue="UmXIMumLBQcnmpmf0xDCa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55118110236220474" bottom="0.74803149606299213" header="0.31496062992125984" footer="0.31496062992125984"/>
  <pageSetup scale="85" firstPageNumber="13" orientation="landscape" useFirstPageNumber="1" r:id="rId1"/>
  <headerFoot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topLeftCell="A7" zoomScale="90" zoomScaleNormal="85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72" t="s">
        <v>488</v>
      </c>
      <c r="B1" s="72"/>
      <c r="C1" s="72"/>
      <c r="D1" s="72"/>
      <c r="E1" s="72"/>
    </row>
    <row r="2" spans="1:5" ht="28.15" customHeight="1" x14ac:dyDescent="0.3">
      <c r="A2" s="73" t="s">
        <v>783</v>
      </c>
      <c r="B2" s="73"/>
      <c r="C2" s="73"/>
      <c r="D2" s="73"/>
      <c r="E2" s="73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489</v>
      </c>
      <c r="C4" s="50" t="s">
        <v>592</v>
      </c>
      <c r="D4" s="50" t="s">
        <v>593</v>
      </c>
      <c r="E4" s="50" t="s">
        <v>594</v>
      </c>
    </row>
    <row r="5" spans="1:5" x14ac:dyDescent="0.3">
      <c r="A5" s="5"/>
      <c r="B5" s="23" t="s">
        <v>307</v>
      </c>
      <c r="C5" s="30">
        <f>C6+C11</f>
        <v>5282217124.1599998</v>
      </c>
      <c r="D5" s="30">
        <f t="shared" ref="D5:E5" si="0">D6+D11</f>
        <v>4323150401.5100002</v>
      </c>
      <c r="E5" s="30">
        <f t="shared" si="0"/>
        <v>5314533359.1999998</v>
      </c>
    </row>
    <row r="6" spans="1:5" x14ac:dyDescent="0.3">
      <c r="A6" s="24">
        <v>21</v>
      </c>
      <c r="B6" s="23" t="s">
        <v>462</v>
      </c>
      <c r="C6" s="31">
        <f>SUM(C7:C10)</f>
        <v>2396888174</v>
      </c>
      <c r="D6" s="31">
        <f t="shared" ref="D6:E6" si="1">SUM(D7:D10)</f>
        <v>2353935839.0599999</v>
      </c>
      <c r="E6" s="31">
        <f t="shared" si="1"/>
        <v>3025822642.5900002</v>
      </c>
    </row>
    <row r="7" spans="1:5" x14ac:dyDescent="0.3">
      <c r="A7" s="22">
        <v>21010100</v>
      </c>
      <c r="B7" s="21" t="s">
        <v>490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1912295458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1876529958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2007951382.48</v>
      </c>
    </row>
    <row r="8" spans="1:5" x14ac:dyDescent="0.3">
      <c r="A8" s="22">
        <v>21020100</v>
      </c>
      <c r="B8" s="21" t="s">
        <v>491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56385952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55666352.060000002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116464000.39</v>
      </c>
    </row>
    <row r="9" spans="1:5" x14ac:dyDescent="0.3">
      <c r="A9" s="22">
        <v>21020200</v>
      </c>
      <c r="B9" s="21" t="s">
        <v>492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3">
      <c r="A10" s="22">
        <v>21030100</v>
      </c>
      <c r="B10" s="21" t="s">
        <v>493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428206764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421739529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901407259.72000003</v>
      </c>
    </row>
    <row r="11" spans="1:5" x14ac:dyDescent="0.3">
      <c r="A11" s="24">
        <v>22</v>
      </c>
      <c r="B11" s="23" t="s">
        <v>494</v>
      </c>
      <c r="C11" s="31">
        <f>SUM(C12:C24)</f>
        <v>2885328950.1599998</v>
      </c>
      <c r="D11" s="31">
        <f t="shared" ref="D11:E11" si="2">SUM(D12:D24)</f>
        <v>1969214562.45</v>
      </c>
      <c r="E11" s="31">
        <f t="shared" si="2"/>
        <v>2288710716.6099997</v>
      </c>
    </row>
    <row r="12" spans="1:5" x14ac:dyDescent="0.3">
      <c r="A12" s="22">
        <v>22020100</v>
      </c>
      <c r="B12" s="21" t="s">
        <v>495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53037200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32278949.170000002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45500000</v>
      </c>
    </row>
    <row r="13" spans="1:5" x14ac:dyDescent="0.3">
      <c r="A13" s="22">
        <v>22020200</v>
      </c>
      <c r="B13" s="21" t="s">
        <v>496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2250000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1065000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5200000</v>
      </c>
    </row>
    <row r="14" spans="1:5" x14ac:dyDescent="0.3">
      <c r="A14" s="22">
        <v>22020300</v>
      </c>
      <c r="B14" s="21" t="s">
        <v>497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255025040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139028655.25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339186040</v>
      </c>
    </row>
    <row r="15" spans="1:5" x14ac:dyDescent="0.3">
      <c r="A15" s="22">
        <v>22020400</v>
      </c>
      <c r="B15" s="21" t="s">
        <v>498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108524383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68541327.939999998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100114716.62</v>
      </c>
    </row>
    <row r="16" spans="1:5" x14ac:dyDescent="0.3">
      <c r="A16" s="22">
        <v>22020500</v>
      </c>
      <c r="B16" s="21" t="s">
        <v>499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100220000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52078538.149999999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118000000</v>
      </c>
    </row>
    <row r="17" spans="1:5" x14ac:dyDescent="0.3">
      <c r="A17" s="22">
        <v>22020600</v>
      </c>
      <c r="B17" s="21" t="s">
        <v>500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750454936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471125600.04000002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305312781</v>
      </c>
    </row>
    <row r="18" spans="1:5" x14ac:dyDescent="0.3">
      <c r="A18" s="22">
        <v>22020700</v>
      </c>
      <c r="B18" s="21" t="s">
        <v>501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3410000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2145808.8199999998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13210000</v>
      </c>
    </row>
    <row r="19" spans="1:5" x14ac:dyDescent="0.3">
      <c r="A19" s="22">
        <v>22020800</v>
      </c>
      <c r="B19" s="21" t="s">
        <v>502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16857500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7911000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12205000</v>
      </c>
    </row>
    <row r="20" spans="1:5" x14ac:dyDescent="0.3">
      <c r="A20" s="22">
        <v>22020900</v>
      </c>
      <c r="B20" s="21" t="s">
        <v>503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1000000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54890.64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200000</v>
      </c>
    </row>
    <row r="21" spans="1:5" x14ac:dyDescent="0.3">
      <c r="A21" s="22">
        <v>22021000</v>
      </c>
      <c r="B21" s="21" t="s">
        <v>504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618774700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452983471.91000003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440345255</v>
      </c>
    </row>
    <row r="22" spans="1:5" x14ac:dyDescent="0.3">
      <c r="A22" s="22">
        <v>22040000</v>
      </c>
      <c r="B22" s="21" t="s">
        <v>505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433119240.16000003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408595320.52999997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494936923.98999995</v>
      </c>
    </row>
    <row r="23" spans="1:5" x14ac:dyDescent="0.3">
      <c r="A23" s="35">
        <v>22050000</v>
      </c>
      <c r="B23" s="27" t="s">
        <v>533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45000000</v>
      </c>
    </row>
    <row r="24" spans="1:5" x14ac:dyDescent="0.3">
      <c r="A24" s="35">
        <v>22060000</v>
      </c>
      <c r="B24" s="27" t="s">
        <v>534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542655951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333406000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369500000</v>
      </c>
    </row>
    <row r="25" spans="1:5" x14ac:dyDescent="0.3">
      <c r="A25" s="24" t="s">
        <v>340</v>
      </c>
      <c r="B25" s="23" t="s">
        <v>340</v>
      </c>
      <c r="C25" s="32" t="s">
        <v>340</v>
      </c>
      <c r="D25" s="32" t="s">
        <v>340</v>
      </c>
      <c r="E25" s="32" t="s">
        <v>340</v>
      </c>
    </row>
    <row r="26" spans="1:5" x14ac:dyDescent="0.3">
      <c r="A26" s="24" t="s">
        <v>340</v>
      </c>
      <c r="B26" s="23" t="s">
        <v>340</v>
      </c>
      <c r="C26" s="32" t="s">
        <v>340</v>
      </c>
      <c r="D26" s="32" t="s">
        <v>340</v>
      </c>
      <c r="E26" s="32" t="s">
        <v>340</v>
      </c>
    </row>
    <row r="27" spans="1:5" x14ac:dyDescent="0.3">
      <c r="A27" s="22" t="s">
        <v>340</v>
      </c>
      <c r="B27" s="23" t="s">
        <v>471</v>
      </c>
      <c r="C27" s="31">
        <f>C5</f>
        <v>5282217124.1599998</v>
      </c>
      <c r="D27" s="31">
        <f t="shared" ref="D27:E27" si="3">D5</f>
        <v>4323150401.5100002</v>
      </c>
      <c r="E27" s="31">
        <f t="shared" si="3"/>
        <v>5314533359.1999998</v>
      </c>
    </row>
    <row r="28" spans="1:5" hidden="1" x14ac:dyDescent="0.3">
      <c r="A28" s="4"/>
      <c r="B28" s="5"/>
      <c r="C28" s="11"/>
      <c r="D28" s="11"/>
      <c r="E28" s="11"/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47biCHaQOwhPHnce+HsKU86NTRV9nvwCVZv4fCT86Q0mnUfM6herxlG4+H7E1y8F+HUaMi5QJ08lpWIj+0h2Lg==" saltValue="6DKN5i0txUuKpXBR8Scvg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firstPageNumber="14" orientation="landscape" useFirstPageNumber="1" r:id="rId1"/>
  <headerFoot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10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4.26953125" style="1" bestFit="1" customWidth="1"/>
    <col min="6" max="16384" width="8.81640625" style="1"/>
  </cols>
  <sheetData>
    <row r="1" spans="1:5" x14ac:dyDescent="0.3">
      <c r="A1" s="72" t="s">
        <v>488</v>
      </c>
      <c r="B1" s="72"/>
      <c r="C1" s="72"/>
      <c r="D1" s="72"/>
      <c r="E1" s="72"/>
    </row>
    <row r="2" spans="1:5" ht="36.65" customHeight="1" x14ac:dyDescent="0.3">
      <c r="A2" s="74" t="s">
        <v>784</v>
      </c>
      <c r="B2" s="74"/>
      <c r="C2" s="74"/>
      <c r="D2" s="74"/>
      <c r="E2" s="74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489</v>
      </c>
      <c r="C4" s="50" t="s">
        <v>592</v>
      </c>
      <c r="D4" s="50" t="s">
        <v>593</v>
      </c>
      <c r="E4" s="50" t="s">
        <v>594</v>
      </c>
    </row>
    <row r="5" spans="1:5" x14ac:dyDescent="0.3">
      <c r="A5" s="20">
        <v>32010100</v>
      </c>
      <c r="B5" s="21" t="s">
        <v>506</v>
      </c>
      <c r="C5" s="28">
        <f>'PMD CAPITAL EXP F.xii'!D7+'AGRIC CAPITAL EXP F.xii'!D7+'FINANCE CAPITAL EXP F.xii'!D7+'WORKS CAPITAL EXP F.xii'!D7+'ESD CAPITAL EXP F.xii'!D7+'PHC CAPITAL EXP F.xii'!D7+'WATSAN CAPITAL EXP F.xii'!D7</f>
        <v>859642785.84000003</v>
      </c>
      <c r="D5" s="28">
        <f>'PMD CAPITAL EXP F.xii'!E7+'AGRIC CAPITAL EXP F.xii'!E7+'FINANCE CAPITAL EXP F.xii'!E7+'WORKS CAPITAL EXP F.xii'!E7+'ESD CAPITAL EXP F.xii'!E7+'PHC CAPITAL EXP F.xii'!E7+'WATSAN CAPITAL EXP F.xii'!E7</f>
        <v>557619044.38999999</v>
      </c>
      <c r="E5" s="28">
        <f>'PMD CAPITAL EXP F.xii'!F7+'AGRIC CAPITAL EXP F.xii'!F7+'FINANCE CAPITAL EXP F.xii'!F7+'WORKS CAPITAL EXP F.xii'!F7+'ESD CAPITAL EXP F.xii'!F7+'PHC CAPITAL EXP F.xii'!F7+'WATSAN CAPITAL EXP F.xii'!F7</f>
        <v>734000000</v>
      </c>
    </row>
    <row r="6" spans="1:5" x14ac:dyDescent="0.3">
      <c r="A6" s="20">
        <v>32010200</v>
      </c>
      <c r="B6" s="21" t="s">
        <v>596</v>
      </c>
      <c r="C6" s="28">
        <f>'PMD CAPITAL EXP F.xii'!D21+'AGRIC CAPITAL EXP F.xii'!D16+'FINANCE CAPITAL EXP F.xii'!D11+'WORKS CAPITAL EXP F.xii'!D17+'ESD CAPITAL EXP F.xii'!D42+'PHC CAPITAL EXP F.xii'!D32+'WATSAN CAPITAL EXP F.xii'!D17</f>
        <v>837900000</v>
      </c>
      <c r="D6" s="28">
        <f>'PMD CAPITAL EXP F.xii'!E21+'AGRIC CAPITAL EXP F.xii'!E16+'FINANCE CAPITAL EXP F.xii'!E11+'WORKS CAPITAL EXP F.xii'!E17+'ESD CAPITAL EXP F.xii'!E42+'PHC CAPITAL EXP F.xii'!E32+'WATSAN CAPITAL EXP F.xii'!E17</f>
        <v>278120748.69999999</v>
      </c>
      <c r="E6" s="28">
        <f>'PMD CAPITAL EXP F.xii'!F21+'AGRIC CAPITAL EXP F.xii'!F16+'FINANCE CAPITAL EXP F.xii'!F11+'WORKS CAPITAL EXP F.xii'!F17+'ESD CAPITAL EXP F.xii'!F42+'PHC CAPITAL EXP F.xii'!F32+'WATSAN CAPITAL EXP F.xii'!F17</f>
        <v>1972488521.29</v>
      </c>
    </row>
    <row r="7" spans="1:5" x14ac:dyDescent="0.3">
      <c r="A7" s="20">
        <v>32010300</v>
      </c>
      <c r="B7" s="21" t="s">
        <v>507</v>
      </c>
      <c r="C7" s="28">
        <f>'PMD CAPITAL EXP F.xii'!D32+'AGRIC CAPITAL EXP F.xii'!D27+'FINANCE CAPITAL EXP F.xii'!D16+'WORKS CAPITAL EXP F.xii'!D39+'ESD CAPITAL EXP F.xii'!D53+'PHC CAPITAL EXP F.xii'!D43+'WATSAN CAPITAL EXP F.xii'!D50</f>
        <v>320000000</v>
      </c>
      <c r="D7" s="28">
        <f>'PMD CAPITAL EXP F.xii'!E32+'AGRIC CAPITAL EXP F.xii'!E27+'FINANCE CAPITAL EXP F.xii'!E16+'WORKS CAPITAL EXP F.xii'!E39+'ESD CAPITAL EXP F.xii'!E53+'PHC CAPITAL EXP F.xii'!E43+'WATSAN CAPITAL EXP F.xii'!E50</f>
        <v>157192352</v>
      </c>
      <c r="E7" s="28">
        <f>'PMD CAPITAL EXP F.xii'!F32+'AGRIC CAPITAL EXP F.xii'!F27+'FINANCE CAPITAL EXP F.xii'!F16+'WORKS CAPITAL EXP F.xii'!F39+'ESD CAPITAL EXP F.xii'!F53+'PHC CAPITAL EXP F.xii'!F43+'WATSAN CAPITAL EXP F.xii'!F50</f>
        <v>50000000</v>
      </c>
    </row>
    <row r="8" spans="1:5" x14ac:dyDescent="0.3">
      <c r="A8" s="20">
        <v>32010400</v>
      </c>
      <c r="B8" s="21" t="s">
        <v>508</v>
      </c>
      <c r="C8" s="28">
        <f>'PMD CAPITAL EXP F.xii'!D38+'AGRIC CAPITAL EXP F.xii'!D33+'FINANCE CAPITAL EXP F.xii'!D22+'WORKS CAPITAL EXP F.xii'!D45+'ESD CAPITAL EXP F.xii'!D59+'PHC CAPITAL EXP F.xii'!D49+'WATSAN CAPITAL EXP F.xii'!D56</f>
        <v>706099601.88</v>
      </c>
      <c r="D8" s="28">
        <f>'PMD CAPITAL EXP F.xii'!E38+'AGRIC CAPITAL EXP F.xii'!E33+'FINANCE CAPITAL EXP F.xii'!E22+'WORKS CAPITAL EXP F.xii'!E45+'ESD CAPITAL EXP F.xii'!E59+'PHC CAPITAL EXP F.xii'!E49+'WATSAN CAPITAL EXP F.xii'!E56</f>
        <v>553304000</v>
      </c>
      <c r="E8" s="28">
        <f>'PMD CAPITAL EXP F.xii'!F38+'AGRIC CAPITAL EXP F.xii'!F33+'FINANCE CAPITAL EXP F.xii'!F22+'WORKS CAPITAL EXP F.xii'!F45+'ESD CAPITAL EXP F.xii'!F59+'PHC CAPITAL EXP F.xii'!F49+'WATSAN CAPITAL EXP F.xii'!F56</f>
        <v>318190552.63999999</v>
      </c>
    </row>
    <row r="9" spans="1:5" x14ac:dyDescent="0.3">
      <c r="A9" s="20">
        <v>32010500</v>
      </c>
      <c r="B9" s="21" t="s">
        <v>509</v>
      </c>
      <c r="C9" s="28">
        <f>'PMD CAPITAL EXP F.xii'!D44+'AGRIC CAPITAL EXP F.xii'!D39+'FINANCE CAPITAL EXP F.xii'!D28+'WORKS CAPITAL EXP F.xii'!D51+'ESD CAPITAL EXP F.xii'!D65+'PHC CAPITAL EXP F.xii'!D55+'WATSAN CAPITAL EXP F.xii'!D62</f>
        <v>1650000</v>
      </c>
      <c r="D9" s="28">
        <f>'PMD CAPITAL EXP F.xii'!E44+'AGRIC CAPITAL EXP F.xii'!E39+'FINANCE CAPITAL EXP F.xii'!E28+'WORKS CAPITAL EXP F.xii'!E51+'ESD CAPITAL EXP F.xii'!E65+'PHC CAPITAL EXP F.xii'!E55+'WATSAN CAPITAL EXP F.xii'!E62</f>
        <v>801800</v>
      </c>
      <c r="E9" s="28">
        <f>'PMD CAPITAL EXP F.xii'!F44+'AGRIC CAPITAL EXP F.xii'!F39+'FINANCE CAPITAL EXP F.xii'!F28+'WORKS CAPITAL EXP F.xii'!F51+'ESD CAPITAL EXP F.xii'!F65+'PHC CAPITAL EXP F.xii'!F55+'WATSAN CAPITAL EXP F.xii'!F62</f>
        <v>2500000</v>
      </c>
    </row>
    <row r="10" spans="1:5" x14ac:dyDescent="0.3">
      <c r="A10" s="20">
        <v>32010600</v>
      </c>
      <c r="B10" s="21" t="s">
        <v>510</v>
      </c>
      <c r="C10" s="28">
        <f>'PMD CAPITAL EXP F.xii'!D53+'AGRIC CAPITAL EXP F.xii'!D48+'FINANCE CAPITAL EXP F.xii'!D37+'WORKS CAPITAL EXP F.xii'!D60+'ESD CAPITAL EXP F.xii'!D74+'PHC CAPITAL EXP F.xii'!D64+'WATSAN CAPITAL EXP F.xii'!D71</f>
        <v>12000000</v>
      </c>
      <c r="D10" s="28">
        <f>'PMD CAPITAL EXP F.xii'!E53+'AGRIC CAPITAL EXP F.xii'!E48+'FINANCE CAPITAL EXP F.xii'!E37+'WORKS CAPITAL EXP F.xii'!E60+'ESD CAPITAL EXP F.xii'!E74+'PHC CAPITAL EXP F.xii'!E64+'WATSAN CAPITAL EXP F.xii'!E71</f>
        <v>11860000</v>
      </c>
      <c r="E10" s="28">
        <f>'PMD CAPITAL EXP F.xii'!F53+'AGRIC CAPITAL EXP F.xii'!F48+'FINANCE CAPITAL EXP F.xii'!F37+'WORKS CAPITAL EXP F.xii'!F60+'ESD CAPITAL EXP F.xii'!F74+'PHC CAPITAL EXP F.xii'!F64+'WATSAN CAPITAL EXP F.xii'!F71</f>
        <v>35000000</v>
      </c>
    </row>
    <row r="11" spans="1:5" x14ac:dyDescent="0.3">
      <c r="A11" s="20">
        <v>32010900</v>
      </c>
      <c r="B11" s="21" t="s">
        <v>511</v>
      </c>
      <c r="C11" s="28">
        <f>'PMD CAPITAL EXP F.xii'!D60+'AGRIC CAPITAL EXP F.xii'!D55+'FINANCE CAPITAL EXP F.xii'!D44+'WORKS CAPITAL EXP F.xii'!D67+'ESD CAPITAL EXP F.xii'!D81+'PHC CAPITAL EXP F.xii'!D71+'WATSAN CAPITAL EXP F.xii'!D78</f>
        <v>696000000</v>
      </c>
      <c r="D11" s="28">
        <f>'PMD CAPITAL EXP F.xii'!E60+'AGRIC CAPITAL EXP F.xii'!E55+'FINANCE CAPITAL EXP F.xii'!E44+'WORKS CAPITAL EXP F.xii'!E67+'ESD CAPITAL EXP F.xii'!E81+'PHC CAPITAL EXP F.xii'!E71+'WATSAN CAPITAL EXP F.xii'!E78</f>
        <v>324192352.93000001</v>
      </c>
      <c r="E11" s="28">
        <f>'PMD CAPITAL EXP F.xii'!F60+'AGRIC CAPITAL EXP F.xii'!F55+'FINANCE CAPITAL EXP F.xii'!F44+'WORKS CAPITAL EXP F.xii'!F67+'ESD CAPITAL EXP F.xii'!F81+'PHC CAPITAL EXP F.xii'!F71+'WATSAN CAPITAL EXP F.xii'!F78</f>
        <v>367000000</v>
      </c>
    </row>
    <row r="12" spans="1:5" x14ac:dyDescent="0.3">
      <c r="A12" s="20">
        <v>32020100</v>
      </c>
      <c r="B12" s="21" t="s">
        <v>512</v>
      </c>
      <c r="C12" s="28">
        <f>'PMD CAPITAL EXP F.xii'!D72+'AGRIC CAPITAL EXP F.xii'!D67+'FINANCE CAPITAL EXP F.xii'!D56+'WORKS CAPITAL EXP F.xii'!D79+'ESD CAPITAL EXP F.xii'!D93+'PHC CAPITAL EXP F.xii'!D83+'WATSAN CAPITAL EXP F.xii'!D90</f>
        <v>0</v>
      </c>
      <c r="D12" s="28">
        <f>'PMD CAPITAL EXP F.xii'!E72+'AGRIC CAPITAL EXP F.xii'!E67+'FINANCE CAPITAL EXP F.xii'!E56+'WORKS CAPITAL EXP F.xii'!E79+'ESD CAPITAL EXP F.xii'!E93+'PHC CAPITAL EXP F.xii'!E83+'WATSAN CAPITAL EXP F.xii'!E90</f>
        <v>0</v>
      </c>
      <c r="E12" s="28">
        <f>'PMD CAPITAL EXP F.xii'!F72+'AGRIC CAPITAL EXP F.xii'!F67+'FINANCE CAPITAL EXP F.xii'!F56+'WORKS CAPITAL EXP F.xii'!F79+'ESD CAPITAL EXP F.xii'!F93+'PHC CAPITAL EXP F.xii'!F83+'WATSAN CAPITAL EXP F.xii'!F90</f>
        <v>200000000</v>
      </c>
    </row>
    <row r="13" spans="1:5" x14ac:dyDescent="0.3">
      <c r="A13" s="20">
        <v>32030100</v>
      </c>
      <c r="B13" s="21" t="s">
        <v>463</v>
      </c>
      <c r="C13" s="28">
        <f>'PMD CAPITAL EXP F.xii'!D79+'AGRIC CAPITAL EXP F.xii'!D74+'FINANCE CAPITAL EXP F.xii'!D63+'WORKS CAPITAL EXP F.xii'!D86+'ESD CAPITAL EXP F.xii'!D100+'PHC CAPITAL EXP F.xii'!D90+'WATSAN CAPITAL EXP F.xii'!D97</f>
        <v>1000000</v>
      </c>
      <c r="D13" s="28">
        <f>'PMD CAPITAL EXP F.xii'!E79+'AGRIC CAPITAL EXP F.xii'!E74+'FINANCE CAPITAL EXP F.xii'!E63+'WORKS CAPITAL EXP F.xii'!E86+'ESD CAPITAL EXP F.xii'!E100+'PHC CAPITAL EXP F.xii'!E90+'WATSAN CAPITAL EXP F.xii'!E97</f>
        <v>700000</v>
      </c>
      <c r="E13" s="28">
        <f>'PMD CAPITAL EXP F.xii'!F79+'AGRIC CAPITAL EXP F.xii'!F74+'FINANCE CAPITAL EXP F.xii'!F63+'WORKS CAPITAL EXP F.xii'!F86+'ESD CAPITAL EXP F.xii'!F100+'PHC CAPITAL EXP F.xii'!F90+'WATSAN CAPITAL EXP F.xii'!F97</f>
        <v>1200000</v>
      </c>
    </row>
    <row r="14" spans="1:5" x14ac:dyDescent="0.3">
      <c r="A14" s="20">
        <v>32011000</v>
      </c>
      <c r="B14" s="21" t="s">
        <v>551</v>
      </c>
      <c r="C14" s="28">
        <f>'PMD CAPITAL EXP F.xii'!D85+'AGRIC CAPITAL EXP F.xii'!D80+'FINANCE CAPITAL EXP F.xii'!D69+'WORKS CAPITAL EXP F.xii'!D92+'ESD CAPITAL EXP F.xii'!D106+'PHC CAPITAL EXP F.xii'!D96+'WATSAN CAPITAL EXP F.xii'!D103</f>
        <v>0</v>
      </c>
      <c r="D14" s="28">
        <f>'PMD CAPITAL EXP F.xii'!E85+'AGRIC CAPITAL EXP F.xii'!E80+'FINANCE CAPITAL EXP F.xii'!E69+'WORKS CAPITAL EXP F.xii'!E92+'ESD CAPITAL EXP F.xii'!E106+'PHC CAPITAL EXP F.xii'!E96+'WATSAN CAPITAL EXP F.xii'!E103</f>
        <v>0</v>
      </c>
      <c r="E14" s="28">
        <f>'PMD CAPITAL EXP F.xii'!F85+'AGRIC CAPITAL EXP F.xii'!F80+'FINANCE CAPITAL EXP F.xii'!F69+'WORKS CAPITAL EXP F.xii'!F92+'ESD CAPITAL EXP F.xii'!F106+'PHC CAPITAL EXP F.xii'!F96+'WATSAN CAPITAL EXP F.xii'!F103</f>
        <v>0</v>
      </c>
    </row>
    <row r="15" spans="1:5" hidden="1" x14ac:dyDescent="0.3">
      <c r="A15" s="21" t="s">
        <v>340</v>
      </c>
      <c r="B15" s="21" t="s">
        <v>340</v>
      </c>
      <c r="C15" s="21"/>
      <c r="D15" s="21"/>
      <c r="E15" s="21"/>
    </row>
    <row r="16" spans="1:5" hidden="1" x14ac:dyDescent="0.3">
      <c r="A16" s="21" t="s">
        <v>340</v>
      </c>
      <c r="B16" s="21" t="s">
        <v>340</v>
      </c>
      <c r="C16" s="21"/>
      <c r="D16" s="21"/>
      <c r="E16" s="21"/>
    </row>
    <row r="17" spans="1:5" hidden="1" x14ac:dyDescent="0.3">
      <c r="A17" s="21" t="s">
        <v>340</v>
      </c>
      <c r="B17" s="21" t="s">
        <v>340</v>
      </c>
      <c r="C17" s="21"/>
      <c r="D17" s="21"/>
      <c r="E17" s="21"/>
    </row>
    <row r="18" spans="1:5" hidden="1" x14ac:dyDescent="0.3">
      <c r="A18" s="21" t="s">
        <v>340</v>
      </c>
      <c r="B18" s="21" t="s">
        <v>340</v>
      </c>
      <c r="C18" s="21"/>
      <c r="D18" s="21"/>
      <c r="E18" s="21"/>
    </row>
    <row r="19" spans="1:5" hidden="1" x14ac:dyDescent="0.3">
      <c r="A19" s="21" t="s">
        <v>340</v>
      </c>
      <c r="B19" s="21" t="s">
        <v>340</v>
      </c>
      <c r="C19" s="21"/>
      <c r="D19" s="21"/>
      <c r="E19" s="21"/>
    </row>
    <row r="20" spans="1:5" hidden="1" x14ac:dyDescent="0.3">
      <c r="A20" s="21" t="s">
        <v>340</v>
      </c>
      <c r="B20" s="21" t="s">
        <v>340</v>
      </c>
      <c r="C20" s="21"/>
      <c r="D20" s="21"/>
      <c r="E20" s="21"/>
    </row>
    <row r="21" spans="1:5" hidden="1" x14ac:dyDescent="0.3">
      <c r="A21" s="21" t="s">
        <v>340</v>
      </c>
      <c r="B21" s="21" t="s">
        <v>340</v>
      </c>
      <c r="C21" s="21"/>
      <c r="D21" s="21"/>
      <c r="E21" s="21"/>
    </row>
    <row r="22" spans="1:5" hidden="1" x14ac:dyDescent="0.3">
      <c r="A22" s="21" t="s">
        <v>340</v>
      </c>
      <c r="B22" s="21" t="s">
        <v>340</v>
      </c>
      <c r="C22" s="21"/>
      <c r="D22" s="21"/>
      <c r="E22" s="21"/>
    </row>
    <row r="23" spans="1:5" hidden="1" x14ac:dyDescent="0.3">
      <c r="A23" s="21" t="s">
        <v>340</v>
      </c>
      <c r="B23" s="21" t="s">
        <v>340</v>
      </c>
      <c r="C23" s="21"/>
      <c r="D23" s="21"/>
      <c r="E23" s="21"/>
    </row>
    <row r="24" spans="1:5" hidden="1" x14ac:dyDescent="0.3">
      <c r="A24" s="21" t="s">
        <v>340</v>
      </c>
      <c r="B24" s="21" t="s">
        <v>340</v>
      </c>
      <c r="C24" s="21"/>
      <c r="D24" s="21"/>
      <c r="E24" s="21"/>
    </row>
    <row r="25" spans="1:5" hidden="1" x14ac:dyDescent="0.3">
      <c r="A25" s="21" t="s">
        <v>340</v>
      </c>
      <c r="B25" s="21" t="s">
        <v>340</v>
      </c>
      <c r="C25" s="21"/>
      <c r="D25" s="21"/>
      <c r="E25" s="21"/>
    </row>
    <row r="26" spans="1:5" hidden="1" x14ac:dyDescent="0.3">
      <c r="A26" s="21" t="s">
        <v>340</v>
      </c>
      <c r="B26" s="21" t="s">
        <v>340</v>
      </c>
      <c r="C26" s="21"/>
      <c r="D26" s="21"/>
      <c r="E26" s="21"/>
    </row>
    <row r="27" spans="1:5" hidden="1" x14ac:dyDescent="0.3">
      <c r="A27" s="21" t="s">
        <v>340</v>
      </c>
      <c r="B27" s="21" t="s">
        <v>340</v>
      </c>
      <c r="C27" s="21"/>
      <c r="D27" s="21"/>
      <c r="E27" s="21"/>
    </row>
    <row r="28" spans="1:5" x14ac:dyDescent="0.3">
      <c r="A28" s="21" t="s">
        <v>340</v>
      </c>
      <c r="B28" s="23" t="s">
        <v>513</v>
      </c>
      <c r="C28" s="29">
        <f>SUM(C5:C27)</f>
        <v>3434292387.7200003</v>
      </c>
      <c r="D28" s="29">
        <f t="shared" ref="D28:E28" si="0">SUM(D5:D27)</f>
        <v>1883790298.02</v>
      </c>
      <c r="E28" s="29">
        <f t="shared" si="0"/>
        <v>3680379073.9299998</v>
      </c>
    </row>
    <row r="29" spans="1:5" hidden="1" x14ac:dyDescent="0.3">
      <c r="A29" s="4"/>
      <c r="B29" s="5"/>
      <c r="C29" s="11"/>
      <c r="D29" s="11"/>
      <c r="E29" s="11"/>
    </row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U2i2GHp6v0sn/EFCeTr5P9YD9Kf1rwSObnF3ZV/W+Ckk2c6LbO2BR3j0bqemnPQJ0NEEpVUtX/eUbeUEhjpPLQ==" saltValue="zNQOfvTwHCLe3Qa/fRb4F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firstPageNumber="15" orientation="landscape" useFirstPageNumber="1" r:id="rId1"/>
  <headerFoot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topLeftCell="A4" zoomScale="90" zoomScaleNormal="85" zoomScaleSheetLayoutView="90" workbookViewId="0">
      <selection sqref="A1:E1"/>
    </sheetView>
  </sheetViews>
  <sheetFormatPr defaultColWidth="8.81640625" defaultRowHeight="15" x14ac:dyDescent="0.3"/>
  <cols>
    <col min="1" max="1" width="16" style="1" customWidth="1"/>
    <col min="2" max="2" width="52" style="1" bestFit="1" customWidth="1"/>
    <col min="3" max="5" width="24.26953125" style="1" bestFit="1" customWidth="1"/>
    <col min="6" max="16384" width="8.81640625" style="1"/>
  </cols>
  <sheetData>
    <row r="1" spans="1:5" x14ac:dyDescent="0.3">
      <c r="A1" s="72" t="s">
        <v>525</v>
      </c>
      <c r="B1" s="72"/>
      <c r="C1" s="72"/>
      <c r="D1" s="72"/>
      <c r="E1" s="72"/>
    </row>
    <row r="2" spans="1:5" ht="39.65" customHeight="1" x14ac:dyDescent="0.3">
      <c r="A2" s="74" t="s">
        <v>785</v>
      </c>
      <c r="B2" s="74"/>
      <c r="C2" s="74"/>
      <c r="D2" s="74"/>
      <c r="E2" s="74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478</v>
      </c>
      <c r="C4" s="50" t="s">
        <v>592</v>
      </c>
      <c r="D4" s="50" t="s">
        <v>593</v>
      </c>
      <c r="E4" s="50" t="s">
        <v>594</v>
      </c>
    </row>
    <row r="5" spans="1:5" x14ac:dyDescent="0.3">
      <c r="A5" s="25" t="s">
        <v>514</v>
      </c>
      <c r="B5" s="27" t="s">
        <v>479</v>
      </c>
      <c r="C5" s="11">
        <v>0</v>
      </c>
      <c r="D5" s="11">
        <v>0</v>
      </c>
      <c r="E5" s="11">
        <v>0</v>
      </c>
    </row>
    <row r="6" spans="1:5" x14ac:dyDescent="0.3">
      <c r="A6" s="25" t="s">
        <v>515</v>
      </c>
      <c r="B6" s="27" t="s">
        <v>480</v>
      </c>
      <c r="C6" s="11">
        <v>0</v>
      </c>
      <c r="D6" s="11">
        <v>0</v>
      </c>
      <c r="E6" s="11">
        <v>0</v>
      </c>
    </row>
    <row r="7" spans="1:5" x14ac:dyDescent="0.3">
      <c r="A7" s="25" t="s">
        <v>516</v>
      </c>
      <c r="B7" s="27" t="s">
        <v>481</v>
      </c>
      <c r="C7" s="11">
        <v>0</v>
      </c>
      <c r="D7" s="11">
        <v>0</v>
      </c>
      <c r="E7" s="11">
        <v>0</v>
      </c>
    </row>
    <row r="8" spans="1:5" x14ac:dyDescent="0.3">
      <c r="A8" s="25" t="s">
        <v>517</v>
      </c>
      <c r="B8" s="21" t="s">
        <v>735</v>
      </c>
      <c r="C8" s="11">
        <f>'PMD CAPITAL EXP F.xii'!D6</f>
        <v>848749601.88</v>
      </c>
      <c r="D8" s="11">
        <f>'PMD CAPITAL EXP F.xii'!E6</f>
        <v>595191800</v>
      </c>
      <c r="E8" s="11">
        <f>'PMD CAPITAL EXP F.xii'!F6</f>
        <v>530690552.63999999</v>
      </c>
    </row>
    <row r="9" spans="1:5" x14ac:dyDescent="0.3">
      <c r="A9" s="25" t="s">
        <v>518</v>
      </c>
      <c r="B9" s="21" t="s">
        <v>482</v>
      </c>
      <c r="C9" s="11">
        <f>'AGRIC CAPITAL EXP F.xii'!D6</f>
        <v>977000000</v>
      </c>
      <c r="D9" s="11">
        <f>'AGRIC CAPITAL EXP F.xii'!E6</f>
        <v>441084704.93000001</v>
      </c>
      <c r="E9" s="11">
        <f>'AGRIC CAPITAL EXP F.xii'!F6</f>
        <v>388200000</v>
      </c>
    </row>
    <row r="10" spans="1:5" x14ac:dyDescent="0.3">
      <c r="A10" s="25" t="s">
        <v>519</v>
      </c>
      <c r="B10" s="21" t="s">
        <v>483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1689488521.29</v>
      </c>
    </row>
    <row r="11" spans="1:5" x14ac:dyDescent="0.3">
      <c r="A11" s="25" t="s">
        <v>520</v>
      </c>
      <c r="B11" s="21" t="s">
        <v>484</v>
      </c>
      <c r="C11" s="11">
        <f>'WORKS CAPITAL EXP F.xii'!D6</f>
        <v>415900000</v>
      </c>
      <c r="D11" s="11">
        <f>'WORKS CAPITAL EXP F.xii'!E6</f>
        <v>173821086.38999999</v>
      </c>
      <c r="E11" s="11">
        <f>'WORKS CAPITAL EXP F.xii'!F6</f>
        <v>360000000</v>
      </c>
    </row>
    <row r="12" spans="1:5" x14ac:dyDescent="0.3">
      <c r="A12" s="25" t="s">
        <v>521</v>
      </c>
      <c r="B12" s="21" t="s">
        <v>485</v>
      </c>
      <c r="C12" s="11">
        <f>'ESD CAPITAL EXP F.xii'!D6</f>
        <v>267000000</v>
      </c>
      <c r="D12" s="11">
        <f>'ESD CAPITAL EXP F.xii'!E6</f>
        <v>167968365.84</v>
      </c>
      <c r="E12" s="11">
        <f>'ESD CAPITAL EXP F.xii'!F6</f>
        <v>259000000</v>
      </c>
    </row>
    <row r="13" spans="1:5" x14ac:dyDescent="0.3">
      <c r="A13" s="25" t="s">
        <v>522</v>
      </c>
      <c r="B13" s="21" t="s">
        <v>742</v>
      </c>
      <c r="C13" s="11">
        <f>'PHC CAPITAL EXP F.xii'!D6</f>
        <v>493642785.84000003</v>
      </c>
      <c r="D13" s="11">
        <f>'PHC CAPITAL EXP F.xii'!E6</f>
        <v>399927615.86000001</v>
      </c>
      <c r="E13" s="11">
        <f>'PHC CAPITAL EXP F.xii'!F6</f>
        <v>295000000</v>
      </c>
    </row>
    <row r="14" spans="1:5" x14ac:dyDescent="0.3">
      <c r="A14" s="25" t="s">
        <v>523</v>
      </c>
      <c r="B14" s="21" t="s">
        <v>486</v>
      </c>
      <c r="C14" s="11">
        <f>'WATSAN CAPITAL EXP F.xii'!D6</f>
        <v>432000000</v>
      </c>
      <c r="D14" s="11">
        <f>'WATSAN CAPITAL EXP F.xii'!E6</f>
        <v>105796725</v>
      </c>
      <c r="E14" s="11">
        <f>'WATSAN CAPITAL EXP F.xii'!F6</f>
        <v>158000000</v>
      </c>
    </row>
    <row r="15" spans="1:5" x14ac:dyDescent="0.3">
      <c r="A15" s="25" t="s">
        <v>524</v>
      </c>
      <c r="B15" s="27" t="s">
        <v>487</v>
      </c>
      <c r="C15" s="11">
        <v>0</v>
      </c>
      <c r="D15" s="11">
        <v>0</v>
      </c>
      <c r="E15" s="11">
        <v>0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0"/>
      <c r="D17" s="10"/>
      <c r="E17" s="10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/>
      <c r="B25" s="5" t="s">
        <v>471</v>
      </c>
      <c r="C25" s="11">
        <f>SUM(C5:C24)</f>
        <v>3434292387.7200003</v>
      </c>
      <c r="D25" s="11">
        <f t="shared" ref="D25:E25" si="0">SUM(D5:D24)</f>
        <v>1883790298.02</v>
      </c>
      <c r="E25" s="11">
        <f t="shared" si="0"/>
        <v>3680379073.9299998</v>
      </c>
    </row>
    <row r="26" spans="1:5" hidden="1" x14ac:dyDescent="0.3">
      <c r="A26" s="4"/>
      <c r="B26" s="5"/>
      <c r="C26" s="11"/>
      <c r="D26" s="11"/>
      <c r="E26" s="1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RTZtOFtqnNEZG+IsBzRbYI/ITbWQroYSuTxIjTbcLVHMzfNkH0SpV/oIhYqRvy5Tu2AIj0GFwAJEA7GVH+FMOA==" saltValue="gIw+LiwZZraa8bXnVn91k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35433070866141736" bottom="0.74803149606299213" header="0.31496062992125984" footer="0.31496062992125984"/>
  <pageSetup scale="90" firstPageNumber="16" orientation="landscape" useFirstPageNumber="1" r:id="rId1"/>
  <headerFoot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zoomScale="90" zoomScaleNormal="85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786</v>
      </c>
      <c r="B3" s="74"/>
      <c r="C3" s="74"/>
      <c r="D3" s="74"/>
      <c r="E3" s="74"/>
    </row>
    <row r="4" spans="1:5" x14ac:dyDescent="0.3">
      <c r="A4" s="73" t="s">
        <v>732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6869334</v>
      </c>
      <c r="D7" s="12">
        <f t="shared" ref="D7:E7" si="0">D8+D13+D20</f>
        <v>6869334</v>
      </c>
      <c r="E7" s="12">
        <f t="shared" si="0"/>
        <v>69869334</v>
      </c>
    </row>
    <row r="8" spans="1:5" s="1" customFormat="1" x14ac:dyDescent="0.3">
      <c r="A8" s="3">
        <v>2101</v>
      </c>
      <c r="B8" s="3" t="s">
        <v>5</v>
      </c>
      <c r="C8" s="12">
        <f>C9</f>
        <v>6869334</v>
      </c>
      <c r="D8" s="12">
        <f t="shared" ref="D8:E8" si="1">D9</f>
        <v>6869334</v>
      </c>
      <c r="E8" s="12">
        <f t="shared" si="1"/>
        <v>6869334</v>
      </c>
    </row>
    <row r="9" spans="1:5" s="1" customFormat="1" x14ac:dyDescent="0.3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6869334</v>
      </c>
      <c r="E9" s="12">
        <f t="shared" si="2"/>
        <v>6869334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6869334</v>
      </c>
      <c r="D12" s="41">
        <v>6869334</v>
      </c>
      <c r="E12" s="41">
        <v>6869334</v>
      </c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63000000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63000000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906</v>
      </c>
      <c r="C17" s="41"/>
      <c r="D17" s="41"/>
      <c r="E17" s="41">
        <v>63000000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MIGiTcITpz9ZaxweIN0QTvzNDZKiG1CCQ6ZMD/AuastzfYUeYG7p7my3VGSnPAsQniw5TGrYqHbJh+avRTcMUw==" saltValue="CnACERqVFJJc5E4a1aUuL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17" orientation="landscape" useFirstPageNumber="1" r:id="rId1"/>
  <headerFoot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A89" zoomScale="90" zoomScaleNormal="7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787</v>
      </c>
      <c r="B4" s="74"/>
      <c r="C4" s="74"/>
      <c r="D4" s="74"/>
      <c r="E4" s="74"/>
    </row>
    <row r="5" spans="1:5" x14ac:dyDescent="0.3">
      <c r="A5" s="73" t="s">
        <v>732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767639736</v>
      </c>
      <c r="D7" s="12">
        <f t="shared" ref="D7:E7" si="0">D8+D84+D88+D93</f>
        <v>472705702.98000008</v>
      </c>
      <c r="E7" s="12">
        <f t="shared" si="0"/>
        <v>382707581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767639736</v>
      </c>
      <c r="D8" s="12">
        <f t="shared" ref="D8:E8" si="1">D9+D14+D22+D36+D45+D48+D54+D63+D67+D70</f>
        <v>472705702.98000008</v>
      </c>
      <c r="E8" s="12">
        <f t="shared" si="1"/>
        <v>382707581</v>
      </c>
    </row>
    <row r="9" spans="1:5" s="1" customFormat="1" x14ac:dyDescent="0.3">
      <c r="A9" s="4">
        <v>220201</v>
      </c>
      <c r="B9" s="5" t="s">
        <v>22</v>
      </c>
      <c r="C9" s="12">
        <f>SUM(C10:C13)</f>
        <v>6600000</v>
      </c>
      <c r="D9" s="12">
        <f t="shared" ref="D9:E9" si="2">SUM(D10:D13)</f>
        <v>2647676.4700000002</v>
      </c>
      <c r="E9" s="12">
        <f t="shared" si="2"/>
        <v>6600000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6600000</v>
      </c>
      <c r="D11" s="41">
        <v>2647676.4700000002</v>
      </c>
      <c r="E11" s="41">
        <v>6600000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9350000</v>
      </c>
      <c r="D36" s="12">
        <f t="shared" ref="D36:E36" si="4">SUM(D37:D44)</f>
        <v>2830800</v>
      </c>
      <c r="E36" s="12">
        <f t="shared" si="4"/>
        <v>7300000</v>
      </c>
    </row>
    <row r="37" spans="1:5" x14ac:dyDescent="0.3">
      <c r="A37" s="43">
        <v>22020401</v>
      </c>
      <c r="B37" s="44" t="s">
        <v>50</v>
      </c>
      <c r="C37" s="41">
        <v>5500000</v>
      </c>
      <c r="D37" s="41">
        <v>1580000</v>
      </c>
      <c r="E37" s="41">
        <v>4500000</v>
      </c>
    </row>
    <row r="38" spans="1:5" x14ac:dyDescent="0.3">
      <c r="A38" s="43">
        <v>22020402</v>
      </c>
      <c r="B38" s="44" t="s">
        <v>51</v>
      </c>
      <c r="C38" s="41">
        <v>2200000</v>
      </c>
      <c r="D38" s="41"/>
      <c r="E38" s="41">
        <v>1150000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x14ac:dyDescent="0.3">
      <c r="A42" s="43">
        <v>22020406</v>
      </c>
      <c r="B42" s="44" t="s">
        <v>55</v>
      </c>
      <c r="C42" s="41">
        <v>1650000</v>
      </c>
      <c r="D42" s="41">
        <v>1250800</v>
      </c>
      <c r="E42" s="41">
        <v>1650000</v>
      </c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50000000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x14ac:dyDescent="0.3">
      <c r="A47" s="43">
        <v>22020502</v>
      </c>
      <c r="B47" s="44" t="s">
        <v>60</v>
      </c>
      <c r="C47" s="41"/>
      <c r="D47" s="41"/>
      <c r="E47" s="41">
        <v>50000000</v>
      </c>
    </row>
    <row r="48" spans="1:5" s="1" customFormat="1" x14ac:dyDescent="0.3">
      <c r="A48" s="4">
        <v>220206</v>
      </c>
      <c r="B48" s="5" t="s">
        <v>61</v>
      </c>
      <c r="C48" s="12">
        <f>SUM(C49:C53)</f>
        <v>730884936</v>
      </c>
      <c r="D48" s="12">
        <f t="shared" ref="D48:E48" si="6">SUM(D49:D53)</f>
        <v>456125600.04000002</v>
      </c>
      <c r="E48" s="12">
        <f t="shared" si="6"/>
        <v>293992781</v>
      </c>
    </row>
    <row r="49" spans="1:5" x14ac:dyDescent="0.3">
      <c r="A49" s="43">
        <v>22020601</v>
      </c>
      <c r="B49" s="44" t="s">
        <v>62</v>
      </c>
      <c r="C49" s="41">
        <v>724884936</v>
      </c>
      <c r="D49" s="41">
        <v>450125600.04000002</v>
      </c>
      <c r="E49" s="41">
        <v>287992781</v>
      </c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x14ac:dyDescent="0.3">
      <c r="A52" s="43">
        <v>22020604</v>
      </c>
      <c r="B52" s="44" t="s">
        <v>65</v>
      </c>
      <c r="C52" s="41">
        <v>6000000</v>
      </c>
      <c r="D52" s="41">
        <v>6000000</v>
      </c>
      <c r="E52" s="41">
        <v>6000000</v>
      </c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5000000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x14ac:dyDescent="0.3">
      <c r="A61" s="43">
        <v>22020711</v>
      </c>
      <c r="B61" s="44" t="s">
        <v>74</v>
      </c>
      <c r="C61" s="41"/>
      <c r="D61" s="41"/>
      <c r="E61" s="41">
        <v>5000000</v>
      </c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4950000</v>
      </c>
      <c r="D63" s="12">
        <f t="shared" ref="D63:E63" si="8">SUM(D64:D66)</f>
        <v>3056000</v>
      </c>
      <c r="E63" s="12">
        <f t="shared" si="8"/>
        <v>3960000</v>
      </c>
    </row>
    <row r="64" spans="1:5" x14ac:dyDescent="0.3">
      <c r="A64" s="43">
        <v>22020801</v>
      </c>
      <c r="B64" s="44" t="s">
        <v>77</v>
      </c>
      <c r="C64" s="41">
        <v>3850000</v>
      </c>
      <c r="D64" s="41">
        <v>2550000</v>
      </c>
      <c r="E64" s="41">
        <v>3850000</v>
      </c>
    </row>
    <row r="65" spans="1:5" x14ac:dyDescent="0.3">
      <c r="A65" s="43">
        <v>22020802</v>
      </c>
      <c r="B65" s="44" t="s">
        <v>78</v>
      </c>
      <c r="C65" s="41">
        <v>1100000</v>
      </c>
      <c r="D65" s="41">
        <v>506000</v>
      </c>
      <c r="E65" s="41">
        <v>110000</v>
      </c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15854800</v>
      </c>
      <c r="D70" s="12">
        <f t="shared" ref="D70:E70" si="10">SUM(D71:D83)</f>
        <v>8045626.4699999997</v>
      </c>
      <c r="E70" s="12">
        <f t="shared" si="10"/>
        <v>15854800</v>
      </c>
    </row>
    <row r="71" spans="1:5" x14ac:dyDescent="0.3">
      <c r="A71" s="43">
        <v>22021001</v>
      </c>
      <c r="B71" s="44" t="s">
        <v>84</v>
      </c>
      <c r="C71" s="41">
        <v>11729800</v>
      </c>
      <c r="D71" s="41">
        <v>5744905.8799999999</v>
      </c>
      <c r="E71" s="41">
        <v>11729800</v>
      </c>
    </row>
    <row r="72" spans="1:5" x14ac:dyDescent="0.3">
      <c r="A72" s="43">
        <v>22021002</v>
      </c>
      <c r="B72" s="44" t="s">
        <v>85</v>
      </c>
      <c r="C72" s="41">
        <v>4125000</v>
      </c>
      <c r="D72" s="41">
        <v>2300720.59</v>
      </c>
      <c r="E72" s="41">
        <v>4125000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hidden="1" x14ac:dyDescent="0.3">
      <c r="A76" s="43">
        <v>22021007</v>
      </c>
      <c r="B76" s="44" t="s">
        <v>89</v>
      </c>
      <c r="C76" s="41"/>
      <c r="D76" s="41"/>
      <c r="E76" s="41"/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+Tqym77hUiENY4gPBQmAa6EYu3XrFYR6VqhiOwl47vOWmE0o/hhC4GZko8pYiwI3feC7BjVnY/PFExQrcJkcpw==" saltValue="fq9nqWREgfJZ2iBFhb7VT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firstPageNumber="18" orientation="landscape" useFirstPageNumber="1" r:id="rId1"/>
  <headerFoot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topLeftCell="A3" zoomScale="90" zoomScaleNormal="85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788</v>
      </c>
      <c r="B3" s="74"/>
      <c r="C3" s="74"/>
      <c r="D3" s="74"/>
      <c r="E3" s="74"/>
    </row>
    <row r="4" spans="1:5" x14ac:dyDescent="0.3">
      <c r="A4" s="73" t="s">
        <v>733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32607256</v>
      </c>
      <c r="D7" s="12">
        <f t="shared" ref="D7:E7" si="0">D8+D13+D20</f>
        <v>32607256</v>
      </c>
      <c r="E7" s="12">
        <f t="shared" si="0"/>
        <v>32607256</v>
      </c>
    </row>
    <row r="8" spans="1:5" s="1" customFormat="1" x14ac:dyDescent="0.3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32607256</v>
      </c>
    </row>
    <row r="9" spans="1:5" s="1" customFormat="1" x14ac:dyDescent="0.3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32607256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32607256</v>
      </c>
      <c r="D12" s="41">
        <v>32607256</v>
      </c>
      <c r="E12" s="41">
        <v>32607256</v>
      </c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sFvJcF9tUsYHOO/To7jovttFTzXBVr3Lld+kr+Sn4pbKPevVx/XBjysLfc9icOy59k+dszZUpA6np1X6GaWL0w==" saltValue="eSFaUVl/FdM0AdCFu5N1V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21" orientation="landscape" useFirstPageNumber="1" r:id="rId1"/>
  <headerFoot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topLeftCell="A11" zoomScale="90" zoomScaleNormal="85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789</v>
      </c>
      <c r="B4" s="74"/>
      <c r="C4" s="74"/>
      <c r="D4" s="74"/>
      <c r="E4" s="74"/>
    </row>
    <row r="5" spans="1:5" x14ac:dyDescent="0.3">
      <c r="A5" s="73" t="s">
        <v>733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11850000</v>
      </c>
      <c r="D7" s="12">
        <f t="shared" ref="D7:E7" si="0">D8+D84+D88+D93</f>
        <v>5055500</v>
      </c>
      <c r="E7" s="12">
        <f t="shared" si="0"/>
        <v>7800000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11850000</v>
      </c>
      <c r="D8" s="12">
        <f t="shared" ref="D8:E8" si="1">D9+D14+D22+D36+D45+D48+D54+D63+D67+D70</f>
        <v>5055500</v>
      </c>
      <c r="E8" s="12">
        <f t="shared" si="1"/>
        <v>7800000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2750000</v>
      </c>
      <c r="D9" s="12">
        <f t="shared" ref="D9:E9" si="2">SUM(D10:D13)</f>
        <v>2560000</v>
      </c>
      <c r="E9" s="12">
        <f t="shared" si="2"/>
        <v>2800000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2750000</v>
      </c>
      <c r="D11" s="41">
        <v>2560000</v>
      </c>
      <c r="E11" s="41">
        <v>2800000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3300000</v>
      </c>
      <c r="D36" s="12">
        <f t="shared" ref="D36:E36" si="4">SUM(D37:D44)</f>
        <v>425500</v>
      </c>
      <c r="E36" s="12">
        <f t="shared" si="4"/>
        <v>2000000</v>
      </c>
    </row>
    <row r="37" spans="1:5" x14ac:dyDescent="0.3">
      <c r="A37" s="43">
        <v>22020401</v>
      </c>
      <c r="B37" s="44" t="s">
        <v>50</v>
      </c>
      <c r="C37" s="41">
        <v>1650000</v>
      </c>
      <c r="D37" s="41">
        <v>425500</v>
      </c>
      <c r="E37" s="41">
        <v>1100000</v>
      </c>
    </row>
    <row r="38" spans="1:5" x14ac:dyDescent="0.3">
      <c r="A38" s="43">
        <v>22020402</v>
      </c>
      <c r="B38" s="44" t="s">
        <v>51</v>
      </c>
      <c r="C38" s="41">
        <v>1650000</v>
      </c>
      <c r="D38" s="41"/>
      <c r="E38" s="41">
        <v>900000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5800000</v>
      </c>
      <c r="D70" s="12">
        <f t="shared" ref="D70:E70" si="10">SUM(D71:D83)</f>
        <v>2070000</v>
      </c>
      <c r="E70" s="12">
        <f t="shared" si="10"/>
        <v>3000000</v>
      </c>
    </row>
    <row r="71" spans="1:5" x14ac:dyDescent="0.3">
      <c r="A71" s="43">
        <v>22021001</v>
      </c>
      <c r="B71" s="44" t="s">
        <v>84</v>
      </c>
      <c r="C71" s="41">
        <v>5250000</v>
      </c>
      <c r="D71" s="41">
        <v>2070000</v>
      </c>
      <c r="E71" s="41">
        <v>2500000</v>
      </c>
    </row>
    <row r="72" spans="1:5" x14ac:dyDescent="0.3">
      <c r="A72" s="43">
        <v>22021002</v>
      </c>
      <c r="B72" s="44" t="s">
        <v>85</v>
      </c>
      <c r="C72" s="41">
        <v>550000</v>
      </c>
      <c r="D72" s="41"/>
      <c r="E72" s="41">
        <v>500000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hidden="1" x14ac:dyDescent="0.3">
      <c r="A76" s="43">
        <v>22021007</v>
      </c>
      <c r="B76" s="44" t="s">
        <v>89</v>
      </c>
      <c r="C76" s="41"/>
      <c r="D76" s="41"/>
      <c r="E76" s="41"/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+lFISZJbEVSAtN1OPUSoJP3WGzTN0U5/8ypokR5RYWRu4ywp3BubQpj/afSBp3xjOif4a+Y5kq9jEeCSCiuW2g==" saltValue="D9h7NyVwrGu1QmGdT1i88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firstPageNumber="22" orientation="landscape" useFirstPageNumber="1" r:id="rId1"/>
  <headerFoot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topLeftCell="B4" zoomScale="90" zoomScaleNormal="14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790</v>
      </c>
      <c r="B3" s="74"/>
      <c r="C3" s="74"/>
      <c r="D3" s="74"/>
      <c r="E3" s="74"/>
    </row>
    <row r="4" spans="1:5" x14ac:dyDescent="0.3">
      <c r="A4" s="73" t="s">
        <v>734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63647257</v>
      </c>
      <c r="D7" s="12">
        <f t="shared" ref="D7:E7" si="0">D8+D13+D20</f>
        <v>62927657.060000002</v>
      </c>
      <c r="E7" s="12">
        <f t="shared" si="0"/>
        <v>55725305.390000001</v>
      </c>
    </row>
    <row r="8" spans="1:5" s="1" customFormat="1" x14ac:dyDescent="0.3">
      <c r="A8" s="3">
        <v>2101</v>
      </c>
      <c r="B8" s="3" t="s">
        <v>5</v>
      </c>
      <c r="C8" s="12">
        <f>C9</f>
        <v>38261305</v>
      </c>
      <c r="D8" s="12">
        <f t="shared" ref="D8:E8" si="1">D9</f>
        <v>38261305</v>
      </c>
      <c r="E8" s="12">
        <f t="shared" si="1"/>
        <v>38261305</v>
      </c>
    </row>
    <row r="9" spans="1:5" s="1" customFormat="1" x14ac:dyDescent="0.3">
      <c r="A9" s="3">
        <v>210101</v>
      </c>
      <c r="B9" s="3" t="s">
        <v>6</v>
      </c>
      <c r="C9" s="12">
        <f>SUM(C10:C12)</f>
        <v>38261305</v>
      </c>
      <c r="D9" s="12">
        <f t="shared" ref="D9:E9" si="2">SUM(D10:D12)</f>
        <v>38261305</v>
      </c>
      <c r="E9" s="12">
        <f t="shared" si="2"/>
        <v>38261305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38261305</v>
      </c>
      <c r="D12" s="41">
        <v>38261305</v>
      </c>
      <c r="E12" s="41">
        <v>38261305</v>
      </c>
    </row>
    <row r="13" spans="1:5" s="1" customFormat="1" x14ac:dyDescent="0.3">
      <c r="A13" s="3">
        <v>2102</v>
      </c>
      <c r="B13" s="3" t="s">
        <v>9</v>
      </c>
      <c r="C13" s="12">
        <f>C14+C18</f>
        <v>25385952</v>
      </c>
      <c r="D13" s="12">
        <f t="shared" ref="D13:E13" si="3">D14+D18</f>
        <v>24666352.059999999</v>
      </c>
      <c r="E13" s="12">
        <f t="shared" si="3"/>
        <v>17464000.390000001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25385952</v>
      </c>
      <c r="D14" s="12">
        <f t="shared" ref="D14:E14" si="4">SUM(D15:D17)</f>
        <v>24666352.059999999</v>
      </c>
      <c r="E14" s="12">
        <f t="shared" si="4"/>
        <v>17464000.390000001</v>
      </c>
    </row>
    <row r="15" spans="1:5" x14ac:dyDescent="0.3">
      <c r="A15" s="59">
        <v>21020104</v>
      </c>
      <c r="B15" s="48" t="s">
        <v>11</v>
      </c>
      <c r="C15" s="41">
        <v>25385952</v>
      </c>
      <c r="D15" s="41">
        <v>24666352.059999999</v>
      </c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904</v>
      </c>
      <c r="C17" s="41"/>
      <c r="D17" s="41"/>
      <c r="E17" s="41">
        <v>17464000.390000001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uiOM3SfHJHYyg8uDjeD066dZ7Jq3GbroHO8tWXnJlcALPZDGR5unzYQ2HpeZ67QPRTYLbQ/+lZE5vLxQ/ErLRw==" saltValue="6zZI3OS7gIEw1922lNUA+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25" orientation="landscape" useFirstPageNumber="1" r:id="rId1"/>
  <headerFoot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791</v>
      </c>
      <c r="B4" s="74"/>
      <c r="C4" s="74"/>
      <c r="D4" s="74"/>
      <c r="E4" s="74"/>
    </row>
    <row r="5" spans="1:5" x14ac:dyDescent="0.3">
      <c r="A5" s="73" t="s">
        <v>734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21888000</v>
      </c>
      <c r="D7" s="12">
        <f t="shared" ref="D7:E7" si="0">D8+D84+D88+D93</f>
        <v>17682000</v>
      </c>
      <c r="E7" s="12">
        <f t="shared" si="0"/>
        <v>33600000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19038000</v>
      </c>
      <c r="D8" s="12">
        <f t="shared" ref="D8:E8" si="1">D9+D14+D22+D36+D45+D48+D54+D63+D67+D70</f>
        <v>15932000</v>
      </c>
      <c r="E8" s="12">
        <f t="shared" si="1"/>
        <v>31100000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6600000</v>
      </c>
      <c r="D9" s="12">
        <f t="shared" ref="D9:E9" si="2">SUM(D10:D13)</f>
        <v>6700000</v>
      </c>
      <c r="E9" s="12">
        <f t="shared" si="2"/>
        <v>7550000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6600000</v>
      </c>
      <c r="D11" s="41">
        <v>6700000</v>
      </c>
      <c r="E11" s="41">
        <v>7550000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4950000</v>
      </c>
      <c r="D22" s="12">
        <f t="shared" ref="D22:E22" si="3">SUM(D23:D35)</f>
        <v>3900000</v>
      </c>
      <c r="E22" s="12">
        <f t="shared" si="3"/>
        <v>4950000</v>
      </c>
    </row>
    <row r="23" spans="1:5" x14ac:dyDescent="0.3">
      <c r="A23" s="43">
        <v>22020301</v>
      </c>
      <c r="B23" s="44" t="s">
        <v>36</v>
      </c>
      <c r="C23" s="41">
        <v>4950000</v>
      </c>
      <c r="D23" s="41">
        <v>3900000</v>
      </c>
      <c r="E23" s="41">
        <v>4950000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2238000</v>
      </c>
      <c r="D36" s="12">
        <f t="shared" ref="D36:E36" si="4">SUM(D37:D44)</f>
        <v>1532000</v>
      </c>
      <c r="E36" s="12">
        <f t="shared" si="4"/>
        <v>2150000</v>
      </c>
    </row>
    <row r="37" spans="1:5" x14ac:dyDescent="0.3">
      <c r="A37" s="43">
        <v>22020401</v>
      </c>
      <c r="B37" s="44" t="s">
        <v>50</v>
      </c>
      <c r="C37" s="41">
        <v>1632000</v>
      </c>
      <c r="D37" s="41">
        <v>1132000</v>
      </c>
      <c r="E37" s="41">
        <v>1500000</v>
      </c>
    </row>
    <row r="38" spans="1:5" x14ac:dyDescent="0.3">
      <c r="A38" s="43">
        <v>22020402</v>
      </c>
      <c r="B38" s="44" t="s">
        <v>51</v>
      </c>
      <c r="C38" s="41">
        <v>606000</v>
      </c>
      <c r="D38" s="41">
        <v>400000</v>
      </c>
      <c r="E38" s="41">
        <v>650000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5250000</v>
      </c>
      <c r="D70" s="12">
        <f t="shared" ref="D70:E70" si="10">SUM(D71:D83)</f>
        <v>3800000</v>
      </c>
      <c r="E70" s="12">
        <f t="shared" si="10"/>
        <v>16450000</v>
      </c>
    </row>
    <row r="71" spans="1:5" x14ac:dyDescent="0.3">
      <c r="A71" s="43">
        <v>22021001</v>
      </c>
      <c r="B71" s="44" t="s">
        <v>84</v>
      </c>
      <c r="C71" s="41">
        <v>5250000</v>
      </c>
      <c r="D71" s="41">
        <v>3800000</v>
      </c>
      <c r="E71" s="41">
        <v>4450000</v>
      </c>
    </row>
    <row r="72" spans="1:5" x14ac:dyDescent="0.3">
      <c r="A72" s="43">
        <v>22021002</v>
      </c>
      <c r="B72" s="44" t="s">
        <v>85</v>
      </c>
      <c r="C72" s="41"/>
      <c r="D72" s="41"/>
      <c r="E72" s="41">
        <v>12000000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hidden="1" x14ac:dyDescent="0.3">
      <c r="A76" s="43">
        <v>22021007</v>
      </c>
      <c r="B76" s="44" t="s">
        <v>89</v>
      </c>
      <c r="C76" s="41"/>
      <c r="D76" s="41"/>
      <c r="E76" s="41"/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2850000</v>
      </c>
      <c r="D93" s="12">
        <f t="shared" ref="D93:E93" si="14">D94+D96</f>
        <v>1750000</v>
      </c>
      <c r="E93" s="12">
        <f t="shared" si="14"/>
        <v>2500000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2850000</v>
      </c>
      <c r="D96" s="12">
        <f t="shared" ref="D96:E96" si="16">SUM(D97:D98)</f>
        <v>1750000</v>
      </c>
      <c r="E96" s="12">
        <f t="shared" si="16"/>
        <v>2500000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x14ac:dyDescent="0.3">
      <c r="A98" s="48"/>
      <c r="B98" s="48" t="s">
        <v>818</v>
      </c>
      <c r="C98" s="41">
        <v>2850000</v>
      </c>
      <c r="D98" s="41">
        <v>1750000</v>
      </c>
      <c r="E98" s="41">
        <v>2500000</v>
      </c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ejWQxFjpHkZSBQ3P1KNSm6zwD7UdD1sUWw7fUEjaRdFSu/iNJ0EYqOnmyAc1GLvhs+W235vlqgkJ6XjXWdvq0w==" saltValue="ShGhLfQ/Iq6JRoQTYiphI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firstPageNumber="26" orientation="landscape" useFirstPageNumber="1" r:id="rId1"/>
  <headerFoot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792</v>
      </c>
      <c r="B3" s="74"/>
      <c r="C3" s="74"/>
      <c r="D3" s="74"/>
      <c r="E3" s="74"/>
    </row>
    <row r="4" spans="1:5" x14ac:dyDescent="0.3">
      <c r="A4" s="73" t="s">
        <v>736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159692608</v>
      </c>
      <c r="D7" s="12">
        <f t="shared" ref="D7:E7" si="0">D8+D13+D20</f>
        <v>151492608</v>
      </c>
      <c r="E7" s="12">
        <f t="shared" si="0"/>
        <v>154599321.34999999</v>
      </c>
    </row>
    <row r="8" spans="1:5" s="1" customFormat="1" x14ac:dyDescent="0.3">
      <c r="A8" s="3">
        <v>2101</v>
      </c>
      <c r="B8" s="3" t="s">
        <v>5</v>
      </c>
      <c r="C8" s="12">
        <f>C9</f>
        <v>159692608</v>
      </c>
      <c r="D8" s="12">
        <f t="shared" ref="D8:E8" si="1">D9</f>
        <v>151492608</v>
      </c>
      <c r="E8" s="12">
        <f t="shared" si="1"/>
        <v>154599321.34999999</v>
      </c>
    </row>
    <row r="9" spans="1:5" s="1" customFormat="1" x14ac:dyDescent="0.3">
      <c r="A9" s="3">
        <v>210101</v>
      </c>
      <c r="B9" s="3" t="s">
        <v>6</v>
      </c>
      <c r="C9" s="12">
        <f>SUM(C10:C12)</f>
        <v>159692608</v>
      </c>
      <c r="D9" s="12">
        <f t="shared" ref="D9:E9" si="2">SUM(D10:D12)</f>
        <v>151492608</v>
      </c>
      <c r="E9" s="12">
        <f t="shared" si="2"/>
        <v>154599321.34999999</v>
      </c>
    </row>
    <row r="10" spans="1:5" x14ac:dyDescent="0.3">
      <c r="A10" s="59">
        <v>21010101</v>
      </c>
      <c r="B10" s="48" t="s">
        <v>5</v>
      </c>
      <c r="C10" s="41">
        <v>159692608</v>
      </c>
      <c r="D10" s="41">
        <v>151492608</v>
      </c>
      <c r="E10" s="41">
        <v>154599321.34999999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mzI4YFd74ezZMyrG42eQp/vpoMBAuA8iywrjufEanr9OTe1kZvvm1mflRaSfXrrez3HOFa86jTdixZUHMDG/5w==" saltValue="3kp8erE1Cuvxt9BwuZ1Qt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29" orientation="landscape" useFirstPageNumber="1" r:id="rId1"/>
  <headerFooter>
    <oddFooter>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topLeftCell="B45" zoomScale="90" zoomScaleNormal="14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793</v>
      </c>
      <c r="B4" s="74"/>
      <c r="C4" s="74"/>
      <c r="D4" s="74"/>
      <c r="E4" s="74"/>
    </row>
    <row r="5" spans="1:5" x14ac:dyDescent="0.3">
      <c r="A5" s="73" t="s">
        <v>736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170797100</v>
      </c>
      <c r="D7" s="12">
        <f t="shared" ref="D7:E7" si="0">D8+D84+D88+D93</f>
        <v>87371168.729999989</v>
      </c>
      <c r="E7" s="12">
        <f t="shared" si="0"/>
        <v>130385155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170797100</v>
      </c>
      <c r="D8" s="12">
        <f t="shared" ref="D8:E8" si="1">D9+D14+D22+D36+D45+D48+D54+D63+D67+D70</f>
        <v>87371168.729999989</v>
      </c>
      <c r="E8" s="12">
        <f t="shared" si="1"/>
        <v>130385155</v>
      </c>
    </row>
    <row r="9" spans="1:5" s="1" customFormat="1" x14ac:dyDescent="0.3">
      <c r="A9" s="4">
        <v>220201</v>
      </c>
      <c r="B9" s="5" t="s">
        <v>22</v>
      </c>
      <c r="C9" s="12">
        <f>SUM(C10:C13)</f>
        <v>2035000</v>
      </c>
      <c r="D9" s="12">
        <f t="shared" ref="D9:E9" si="2">SUM(D10:D13)</f>
        <v>1743000</v>
      </c>
      <c r="E9" s="12">
        <f t="shared" si="2"/>
        <v>3200000</v>
      </c>
    </row>
    <row r="10" spans="1:5" x14ac:dyDescent="0.3">
      <c r="A10" s="43">
        <v>22020101</v>
      </c>
      <c r="B10" s="44" t="s">
        <v>23</v>
      </c>
      <c r="C10" s="41">
        <v>2035000</v>
      </c>
      <c r="D10" s="41">
        <v>1743000</v>
      </c>
      <c r="E10" s="41">
        <v>3200000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3700000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x14ac:dyDescent="0.3">
      <c r="A17" s="43">
        <v>22020203</v>
      </c>
      <c r="B17" s="44" t="s">
        <v>30</v>
      </c>
      <c r="C17" s="41"/>
      <c r="D17" s="41"/>
      <c r="E17" s="41">
        <v>2500000</v>
      </c>
    </row>
    <row r="18" spans="1:5" x14ac:dyDescent="0.3">
      <c r="A18" s="43">
        <v>22020204</v>
      </c>
      <c r="B18" s="44" t="s">
        <v>31</v>
      </c>
      <c r="C18" s="41"/>
      <c r="D18" s="41"/>
      <c r="E18" s="41">
        <v>1200000</v>
      </c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1650000</v>
      </c>
      <c r="D22" s="12">
        <f t="shared" ref="D22:E22" si="3">SUM(D23:D35)</f>
        <v>801800</v>
      </c>
      <c r="E22" s="12">
        <f t="shared" si="3"/>
        <v>1650000</v>
      </c>
    </row>
    <row r="23" spans="1:5" x14ac:dyDescent="0.3">
      <c r="A23" s="43">
        <v>22020301</v>
      </c>
      <c r="B23" s="44" t="s">
        <v>36</v>
      </c>
      <c r="C23" s="41">
        <v>1650000</v>
      </c>
      <c r="D23" s="41">
        <v>801800</v>
      </c>
      <c r="E23" s="41">
        <v>1650000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9654700</v>
      </c>
      <c r="D36" s="12">
        <f t="shared" ref="D36:E36" si="4">SUM(D37:D44)</f>
        <v>5985500</v>
      </c>
      <c r="E36" s="12">
        <f t="shared" si="4"/>
        <v>9524700</v>
      </c>
    </row>
    <row r="37" spans="1:5" x14ac:dyDescent="0.3">
      <c r="A37" s="43">
        <v>22020401</v>
      </c>
      <c r="B37" s="44" t="s">
        <v>50</v>
      </c>
      <c r="C37" s="41">
        <v>6904700</v>
      </c>
      <c r="D37" s="41">
        <v>4200000</v>
      </c>
      <c r="E37" s="41">
        <v>6904700</v>
      </c>
    </row>
    <row r="38" spans="1:5" x14ac:dyDescent="0.3">
      <c r="A38" s="43">
        <v>22020402</v>
      </c>
      <c r="B38" s="44" t="s">
        <v>51</v>
      </c>
      <c r="C38" s="41">
        <v>1650000</v>
      </c>
      <c r="D38" s="41">
        <v>1570000</v>
      </c>
      <c r="E38" s="41">
        <v>2120000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x14ac:dyDescent="0.3">
      <c r="A42" s="43">
        <v>22020406</v>
      </c>
      <c r="B42" s="44" t="s">
        <v>55</v>
      </c>
      <c r="C42" s="41">
        <v>1100000</v>
      </c>
      <c r="D42" s="41">
        <v>215500</v>
      </c>
      <c r="E42" s="41">
        <v>500000</v>
      </c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100000000</v>
      </c>
      <c r="D45" s="12">
        <f t="shared" ref="D45:E45" si="5">SUM(D46:D47)</f>
        <v>51868538.149999999</v>
      </c>
      <c r="E45" s="12">
        <f t="shared" si="5"/>
        <v>64500000</v>
      </c>
    </row>
    <row r="46" spans="1:5" x14ac:dyDescent="0.3">
      <c r="A46" s="43">
        <v>22020501</v>
      </c>
      <c r="B46" s="44" t="s">
        <v>59</v>
      </c>
      <c r="C46" s="41">
        <v>100000000</v>
      </c>
      <c r="D46" s="41">
        <v>51868538.149999999</v>
      </c>
      <c r="E46" s="41">
        <v>64500000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1320000</v>
      </c>
      <c r="D48" s="12">
        <f t="shared" ref="D48:E48" si="6">SUM(D49:D53)</f>
        <v>0</v>
      </c>
      <c r="E48" s="12">
        <f t="shared" si="6"/>
        <v>1320000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x14ac:dyDescent="0.3">
      <c r="A51" s="43">
        <v>22020603</v>
      </c>
      <c r="B51" s="44" t="s">
        <v>64</v>
      </c>
      <c r="C51" s="41">
        <v>1320000</v>
      </c>
      <c r="D51" s="41"/>
      <c r="E51" s="41">
        <v>1320000</v>
      </c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1210000</v>
      </c>
      <c r="D54" s="12">
        <f t="shared" ref="D54:E54" si="7">SUM(D55:D62)</f>
        <v>45808.82</v>
      </c>
      <c r="E54" s="12">
        <f t="shared" si="7"/>
        <v>1210000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x14ac:dyDescent="0.3">
      <c r="A57" s="43">
        <v>22020703</v>
      </c>
      <c r="B57" s="44" t="s">
        <v>70</v>
      </c>
      <c r="C57" s="41">
        <v>1210000</v>
      </c>
      <c r="D57" s="41">
        <v>45808.82</v>
      </c>
      <c r="E57" s="41">
        <v>1210000</v>
      </c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8057500</v>
      </c>
      <c r="D63" s="12">
        <f t="shared" ref="D63:E63" si="8">SUM(D64:D66)</f>
        <v>2165000</v>
      </c>
      <c r="E63" s="12">
        <f t="shared" si="8"/>
        <v>4840000</v>
      </c>
    </row>
    <row r="64" spans="1:5" x14ac:dyDescent="0.3">
      <c r="A64" s="43">
        <v>22020801</v>
      </c>
      <c r="B64" s="44" t="s">
        <v>77</v>
      </c>
      <c r="C64" s="41">
        <v>5307500</v>
      </c>
      <c r="D64" s="41">
        <v>2165000</v>
      </c>
      <c r="E64" s="41">
        <v>2800000</v>
      </c>
    </row>
    <row r="65" spans="1:5" x14ac:dyDescent="0.3">
      <c r="A65" s="43">
        <v>22020802</v>
      </c>
      <c r="B65" s="44" t="s">
        <v>78</v>
      </c>
      <c r="C65" s="41">
        <v>1650000</v>
      </c>
      <c r="D65" s="41"/>
      <c r="E65" s="41">
        <v>1100000</v>
      </c>
    </row>
    <row r="66" spans="1:5" x14ac:dyDescent="0.3">
      <c r="A66" s="43">
        <v>22020803</v>
      </c>
      <c r="B66" s="44" t="s">
        <v>79</v>
      </c>
      <c r="C66" s="41">
        <v>1100000</v>
      </c>
      <c r="D66" s="41"/>
      <c r="E66" s="41">
        <v>940000</v>
      </c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46869900</v>
      </c>
      <c r="D70" s="12">
        <f t="shared" ref="D70:E70" si="10">SUM(D71:D83)</f>
        <v>24761521.759999998</v>
      </c>
      <c r="E70" s="12">
        <f t="shared" si="10"/>
        <v>40440455</v>
      </c>
    </row>
    <row r="71" spans="1:5" x14ac:dyDescent="0.3">
      <c r="A71" s="43">
        <v>22021001</v>
      </c>
      <c r="B71" s="44" t="s">
        <v>84</v>
      </c>
      <c r="C71" s="41">
        <v>4519900</v>
      </c>
      <c r="D71" s="41">
        <v>991000</v>
      </c>
      <c r="E71" s="41">
        <v>4519900</v>
      </c>
    </row>
    <row r="72" spans="1:5" x14ac:dyDescent="0.3">
      <c r="A72" s="43">
        <v>22021002</v>
      </c>
      <c r="B72" s="44" t="s">
        <v>85</v>
      </c>
      <c r="C72" s="41">
        <v>4400000</v>
      </c>
      <c r="D72" s="41">
        <v>4200000</v>
      </c>
      <c r="E72" s="41">
        <v>4500000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4950000</v>
      </c>
      <c r="D76" s="41">
        <v>4481000</v>
      </c>
      <c r="E76" s="41">
        <v>5000000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x14ac:dyDescent="0.3">
      <c r="A80" s="43">
        <v>22021014</v>
      </c>
      <c r="B80" s="44" t="s">
        <v>93</v>
      </c>
      <c r="C80" s="41"/>
      <c r="D80" s="41"/>
      <c r="E80" s="41">
        <v>5000000</v>
      </c>
    </row>
    <row r="81" spans="1:5" x14ac:dyDescent="0.3">
      <c r="A81" s="43">
        <v>22021020</v>
      </c>
      <c r="B81" s="44" t="s">
        <v>94</v>
      </c>
      <c r="C81" s="41">
        <v>33000000</v>
      </c>
      <c r="D81" s="41">
        <v>15089521.76</v>
      </c>
      <c r="E81" s="41">
        <v>21420555</v>
      </c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vY+lVqeiiaCb3HhYkFobHMt2ZR5yOeo9ii9wmlH8FM33QXNp0TP20peLLHnQDnYTF7HpKsilyiD/38HYa6i5ng==" saltValue="wRhUOkTF8j+LmkJqQJFBI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3" firstPageNumber="30" orientation="landscape" useFirstPageNumber="1" r:id="rId1"/>
  <headerFooter>
    <oddFooter>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zoomScale="60" zoomScaleNormal="70" workbookViewId="0">
      <selection activeCell="A33" sqref="A33:XFD33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143</v>
      </c>
      <c r="B1" s="72"/>
      <c r="C1" s="72"/>
      <c r="D1" s="72"/>
      <c r="E1" s="72"/>
    </row>
    <row r="2" spans="1:6" x14ac:dyDescent="0.3">
      <c r="A2" s="73" t="s">
        <v>794</v>
      </c>
      <c r="B2" s="73"/>
      <c r="C2" s="73"/>
      <c r="D2" s="73"/>
      <c r="E2" s="73"/>
    </row>
    <row r="3" spans="1:6" x14ac:dyDescent="0.3">
      <c r="A3" s="73" t="s">
        <v>736</v>
      </c>
      <c r="B3" s="73"/>
      <c r="C3" s="73"/>
      <c r="D3" s="73"/>
      <c r="E3" s="73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597</v>
      </c>
      <c r="B6" s="4">
        <v>3</v>
      </c>
      <c r="C6" s="5" t="s">
        <v>113</v>
      </c>
      <c r="D6" s="11">
        <f>D7+D21+D32+D38+D44+D53+D60+D72+D79+D85</f>
        <v>848749601.88</v>
      </c>
      <c r="E6" s="11">
        <f>E7+E21+E32+E38+E44+E53+E60+E72+E79+E85</f>
        <v>595191800</v>
      </c>
      <c r="F6" s="11">
        <f>F7+F21+F32+F38+F44+F53+F60+F72+F79+F85</f>
        <v>530690552.63999999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SUM(D8:D20)</f>
        <v>136000000</v>
      </c>
      <c r="E7" s="11">
        <f>SUM(E8:E20)</f>
        <v>36086000</v>
      </c>
      <c r="F7" s="11">
        <f>SUM(F8:F20)</f>
        <v>180000000</v>
      </c>
    </row>
    <row r="8" spans="1:6" hidden="1" x14ac:dyDescent="0.3">
      <c r="A8" s="42" t="s">
        <v>598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2" t="s">
        <v>599</v>
      </c>
      <c r="B9" s="43">
        <v>32010101</v>
      </c>
      <c r="C9" s="44" t="s">
        <v>819</v>
      </c>
      <c r="D9" s="45">
        <v>96000000</v>
      </c>
      <c r="E9" s="45">
        <v>11356000</v>
      </c>
      <c r="F9" s="45">
        <v>95000000</v>
      </c>
    </row>
    <row r="10" spans="1:6" x14ac:dyDescent="0.3">
      <c r="A10" s="42"/>
      <c r="B10" s="43"/>
      <c r="C10" s="44" t="s">
        <v>967</v>
      </c>
      <c r="D10" s="45"/>
      <c r="E10" s="45"/>
      <c r="F10" s="45">
        <v>40000000</v>
      </c>
    </row>
    <row r="11" spans="1:6" x14ac:dyDescent="0.3">
      <c r="A11" s="42" t="s">
        <v>618</v>
      </c>
      <c r="B11" s="43">
        <v>32010102</v>
      </c>
      <c r="C11" s="44" t="s">
        <v>820</v>
      </c>
      <c r="D11" s="45">
        <v>10000000</v>
      </c>
      <c r="E11" s="45"/>
      <c r="F11" s="45">
        <v>15000000</v>
      </c>
    </row>
    <row r="12" spans="1:6" hidden="1" x14ac:dyDescent="0.3">
      <c r="A12" s="42"/>
      <c r="B12" s="43"/>
      <c r="C12" s="44" t="s">
        <v>907</v>
      </c>
      <c r="D12" s="45"/>
      <c r="E12" s="45"/>
      <c r="F12" s="45"/>
    </row>
    <row r="13" spans="1:6" hidden="1" x14ac:dyDescent="0.3">
      <c r="A13" s="42"/>
      <c r="B13" s="43"/>
      <c r="C13" s="44" t="s">
        <v>908</v>
      </c>
      <c r="D13" s="45"/>
      <c r="E13" s="45"/>
      <c r="F13" s="45"/>
    </row>
    <row r="14" spans="1:6" hidden="1" x14ac:dyDescent="0.3">
      <c r="A14" s="42"/>
      <c r="B14" s="43"/>
      <c r="C14" s="44" t="s">
        <v>909</v>
      </c>
      <c r="D14" s="45"/>
      <c r="E14" s="45"/>
      <c r="F14" s="45"/>
    </row>
    <row r="15" spans="1:6" x14ac:dyDescent="0.3">
      <c r="A15" s="42" t="s">
        <v>619</v>
      </c>
      <c r="B15" s="43">
        <v>32010103</v>
      </c>
      <c r="C15" s="44" t="s">
        <v>822</v>
      </c>
      <c r="D15" s="45">
        <v>30000000</v>
      </c>
      <c r="E15" s="45">
        <v>24730000</v>
      </c>
      <c r="F15" s="45">
        <v>30000000</v>
      </c>
    </row>
    <row r="16" spans="1:6" hidden="1" x14ac:dyDescent="0.3">
      <c r="A16" s="44"/>
      <c r="B16" s="43"/>
      <c r="C16" s="44" t="s">
        <v>910</v>
      </c>
      <c r="D16" s="45"/>
      <c r="E16" s="45"/>
      <c r="F16" s="45"/>
    </row>
    <row r="17" spans="1:6" hidden="1" x14ac:dyDescent="0.3">
      <c r="A17" s="44"/>
      <c r="B17" s="43"/>
      <c r="C17" s="44"/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hidden="1" x14ac:dyDescent="0.3">
      <c r="A19" s="44"/>
      <c r="B19" s="43"/>
      <c r="C19" s="44"/>
      <c r="D19" s="45"/>
      <c r="E19" s="45"/>
      <c r="F19" s="45"/>
    </row>
    <row r="20" spans="1:6" hidden="1" x14ac:dyDescent="0.3">
      <c r="A20" s="44"/>
      <c r="B20" s="43"/>
      <c r="C20" s="44"/>
      <c r="D20" s="45"/>
      <c r="E20" s="45"/>
      <c r="F20" s="45"/>
    </row>
    <row r="21" spans="1:6" s="1" customFormat="1" x14ac:dyDescent="0.3">
      <c r="A21" s="5"/>
      <c r="B21" s="4">
        <v>32010200</v>
      </c>
      <c r="C21" s="5" t="s">
        <v>116</v>
      </c>
      <c r="D21" s="11">
        <f>SUM(D22:D31)</f>
        <v>0</v>
      </c>
      <c r="E21" s="11">
        <f t="shared" ref="E21:F21" si="0">SUM(E22:E31)</f>
        <v>0</v>
      </c>
      <c r="F21" s="11">
        <f t="shared" si="0"/>
        <v>0</v>
      </c>
    </row>
    <row r="22" spans="1:6" hidden="1" x14ac:dyDescent="0.3">
      <c r="A22" s="42" t="s">
        <v>620</v>
      </c>
      <c r="B22" s="43">
        <v>32010202</v>
      </c>
      <c r="C22" s="44" t="s">
        <v>117</v>
      </c>
      <c r="D22" s="45"/>
      <c r="E22" s="45"/>
      <c r="F22" s="45"/>
    </row>
    <row r="23" spans="1:6" hidden="1" x14ac:dyDescent="0.3">
      <c r="A23" s="70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hidden="1" x14ac:dyDescent="0.3">
      <c r="A28" s="46"/>
      <c r="B28" s="47"/>
      <c r="C28" s="46"/>
      <c r="D28" s="45"/>
      <c r="E28" s="45"/>
      <c r="F28" s="45"/>
    </row>
    <row r="29" spans="1:6" hidden="1" x14ac:dyDescent="0.3">
      <c r="A29" s="46"/>
      <c r="B29" s="47"/>
      <c r="C29" s="46"/>
      <c r="D29" s="45"/>
      <c r="E29" s="45"/>
      <c r="F29" s="45"/>
    </row>
    <row r="30" spans="1:6" hidden="1" x14ac:dyDescent="0.3">
      <c r="A30" s="46"/>
      <c r="B30" s="47"/>
      <c r="C30" s="46"/>
      <c r="D30" s="45"/>
      <c r="E30" s="45"/>
      <c r="F30" s="45"/>
    </row>
    <row r="31" spans="1:6" hidden="1" x14ac:dyDescent="0.3">
      <c r="A31" s="46"/>
      <c r="B31" s="47"/>
      <c r="C31" s="46"/>
      <c r="D31" s="45"/>
      <c r="E31" s="45"/>
      <c r="F31" s="45"/>
    </row>
    <row r="32" spans="1:6" s="1" customFormat="1" x14ac:dyDescent="0.3">
      <c r="A32" s="5"/>
      <c r="B32" s="4">
        <v>320103</v>
      </c>
      <c r="C32" s="5" t="s">
        <v>118</v>
      </c>
      <c r="D32" s="11">
        <f>SUM(D33:D37)</f>
        <v>0</v>
      </c>
      <c r="E32" s="11">
        <f t="shared" ref="E32:F32" si="1">SUM(E33:E37)</f>
        <v>0</v>
      </c>
      <c r="F32" s="11">
        <f t="shared" si="1"/>
        <v>0</v>
      </c>
    </row>
    <row r="33" spans="1:6" hidden="1" x14ac:dyDescent="0.3">
      <c r="A33" s="42" t="s">
        <v>621</v>
      </c>
      <c r="B33" s="43">
        <v>32010301</v>
      </c>
      <c r="C33" s="44" t="s">
        <v>119</v>
      </c>
      <c r="D33" s="45"/>
      <c r="E33" s="45"/>
      <c r="F33" s="45"/>
    </row>
    <row r="34" spans="1:6" hidden="1" x14ac:dyDescent="0.3">
      <c r="A34" s="44"/>
      <c r="B34" s="43"/>
      <c r="C34" s="44"/>
      <c r="D34" s="45"/>
      <c r="E34" s="45"/>
      <c r="F34" s="45"/>
    </row>
    <row r="35" spans="1:6" hidden="1" x14ac:dyDescent="0.3">
      <c r="A35" s="44"/>
      <c r="B35" s="43"/>
      <c r="C35" s="44"/>
      <c r="D35" s="45"/>
      <c r="E35" s="45"/>
      <c r="F35" s="45"/>
    </row>
    <row r="36" spans="1:6" hidden="1" x14ac:dyDescent="0.3">
      <c r="A36" s="44"/>
      <c r="B36" s="43"/>
      <c r="C36" s="44"/>
      <c r="D36" s="45"/>
      <c r="E36" s="45"/>
      <c r="F36" s="45"/>
    </row>
    <row r="37" spans="1:6" hidden="1" x14ac:dyDescent="0.3">
      <c r="A37" s="44"/>
      <c r="B37" s="43"/>
      <c r="C37" s="44"/>
      <c r="D37" s="45"/>
      <c r="E37" s="45"/>
      <c r="F37" s="45"/>
    </row>
    <row r="38" spans="1:6" s="1" customFormat="1" x14ac:dyDescent="0.3">
      <c r="A38" s="5"/>
      <c r="B38" s="4">
        <v>32010400</v>
      </c>
      <c r="C38" s="5" t="s">
        <v>120</v>
      </c>
      <c r="D38" s="11">
        <f>SUM(D39:D43)</f>
        <v>706099601.88</v>
      </c>
      <c r="E38" s="11">
        <f t="shared" ref="E38:F38" si="2">SUM(E39:E43)</f>
        <v>553304000</v>
      </c>
      <c r="F38" s="11">
        <f t="shared" si="2"/>
        <v>318190552.63999999</v>
      </c>
    </row>
    <row r="39" spans="1:6" x14ac:dyDescent="0.3">
      <c r="A39" s="42" t="s">
        <v>622</v>
      </c>
      <c r="B39" s="43">
        <v>32010405</v>
      </c>
      <c r="C39" s="44" t="s">
        <v>121</v>
      </c>
      <c r="D39" s="45">
        <v>605399601.88</v>
      </c>
      <c r="E39" s="45">
        <v>457604000</v>
      </c>
      <c r="F39" s="45">
        <v>303190552.63999999</v>
      </c>
    </row>
    <row r="40" spans="1:6" hidden="1" x14ac:dyDescent="0.3">
      <c r="A40" s="42" t="s">
        <v>623</v>
      </c>
      <c r="B40" s="43">
        <v>32010406</v>
      </c>
      <c r="C40" s="44" t="s">
        <v>122</v>
      </c>
      <c r="D40" s="45"/>
      <c r="E40" s="45"/>
      <c r="F40" s="45"/>
    </row>
    <row r="41" spans="1:6" x14ac:dyDescent="0.3">
      <c r="A41" s="42" t="s">
        <v>624</v>
      </c>
      <c r="B41" s="43">
        <v>32010407</v>
      </c>
      <c r="C41" s="44" t="s">
        <v>123</v>
      </c>
      <c r="D41" s="45">
        <v>100700000</v>
      </c>
      <c r="E41" s="45">
        <v>95700000</v>
      </c>
      <c r="F41" s="45">
        <v>15000000</v>
      </c>
    </row>
    <row r="42" spans="1:6" hidden="1" x14ac:dyDescent="0.3">
      <c r="A42" s="42" t="s">
        <v>625</v>
      </c>
      <c r="B42" s="43">
        <v>32010408</v>
      </c>
      <c r="C42" s="44" t="s">
        <v>124</v>
      </c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s="1" customFormat="1" x14ac:dyDescent="0.3">
      <c r="A44" s="5"/>
      <c r="B44" s="4">
        <v>320105</v>
      </c>
      <c r="C44" s="5" t="s">
        <v>125</v>
      </c>
      <c r="D44" s="11">
        <f>SUM(D45:D52)</f>
        <v>1650000</v>
      </c>
      <c r="E44" s="11">
        <f t="shared" ref="E44:F44" si="3">SUM(E45:E52)</f>
        <v>801800</v>
      </c>
      <c r="F44" s="11">
        <f t="shared" si="3"/>
        <v>2500000</v>
      </c>
    </row>
    <row r="45" spans="1:6" x14ac:dyDescent="0.3">
      <c r="A45" s="42" t="s">
        <v>626</v>
      </c>
      <c r="B45" s="43">
        <v>32010501</v>
      </c>
      <c r="C45" s="44" t="s">
        <v>126</v>
      </c>
      <c r="D45" s="45">
        <v>1650000</v>
      </c>
      <c r="E45" s="45">
        <v>801800</v>
      </c>
      <c r="F45" s="45">
        <v>2500000</v>
      </c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4"/>
      <c r="B47" s="43"/>
      <c r="C47" s="44"/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hidden="1" x14ac:dyDescent="0.3">
      <c r="A49" s="44"/>
      <c r="B49" s="43"/>
      <c r="C49" s="44"/>
      <c r="D49" s="45"/>
      <c r="E49" s="45"/>
      <c r="F49" s="45"/>
    </row>
    <row r="50" spans="1:6" hidden="1" x14ac:dyDescent="0.3">
      <c r="A50" s="46"/>
      <c r="B50" s="47"/>
      <c r="C50" s="46"/>
      <c r="D50" s="45"/>
      <c r="E50" s="45"/>
      <c r="F50" s="45"/>
    </row>
    <row r="51" spans="1:6" hidden="1" x14ac:dyDescent="0.3">
      <c r="A51" s="46"/>
      <c r="B51" s="47"/>
      <c r="C51" s="46"/>
      <c r="D51" s="45"/>
      <c r="E51" s="45"/>
      <c r="F51" s="45"/>
    </row>
    <row r="52" spans="1:6" hidden="1" x14ac:dyDescent="0.3">
      <c r="A52" s="46"/>
      <c r="B52" s="47"/>
      <c r="C52" s="46"/>
      <c r="D52" s="45"/>
      <c r="E52" s="45"/>
      <c r="F52" s="45"/>
    </row>
    <row r="53" spans="1:6" s="1" customFormat="1" x14ac:dyDescent="0.3">
      <c r="A53" s="5"/>
      <c r="B53" s="4">
        <v>320106</v>
      </c>
      <c r="C53" s="5" t="s">
        <v>127</v>
      </c>
      <c r="D53" s="11">
        <f>SUM(D54:D59)</f>
        <v>5000000</v>
      </c>
      <c r="E53" s="11">
        <f t="shared" ref="E53:F53" si="4">SUM(E54:E59)</f>
        <v>5000000</v>
      </c>
      <c r="F53" s="11">
        <f t="shared" si="4"/>
        <v>30000000</v>
      </c>
    </row>
    <row r="54" spans="1:6" hidden="1" x14ac:dyDescent="0.3">
      <c r="A54" s="42" t="s">
        <v>627</v>
      </c>
      <c r="B54" s="43">
        <v>32010601</v>
      </c>
      <c r="C54" s="44" t="s">
        <v>128</v>
      </c>
      <c r="D54" s="45"/>
      <c r="E54" s="45"/>
      <c r="F54" s="45"/>
    </row>
    <row r="55" spans="1:6" hidden="1" x14ac:dyDescent="0.3">
      <c r="A55" s="42" t="s">
        <v>628</v>
      </c>
      <c r="B55" s="43">
        <v>32010602</v>
      </c>
      <c r="C55" s="44" t="s">
        <v>129</v>
      </c>
      <c r="D55" s="45"/>
      <c r="E55" s="45"/>
      <c r="F55" s="45"/>
    </row>
    <row r="56" spans="1:6" x14ac:dyDescent="0.3">
      <c r="A56" s="42" t="s">
        <v>629</v>
      </c>
      <c r="B56" s="43">
        <v>32010603</v>
      </c>
      <c r="C56" s="44" t="s">
        <v>821</v>
      </c>
      <c r="D56" s="45">
        <v>5000000</v>
      </c>
      <c r="E56" s="45">
        <v>5000000</v>
      </c>
      <c r="F56" s="45">
        <v>30000000</v>
      </c>
    </row>
    <row r="57" spans="1:6" hidden="1" x14ac:dyDescent="0.3">
      <c r="A57" s="44"/>
      <c r="B57" s="43"/>
      <c r="C57" s="44"/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s="1" customFormat="1" x14ac:dyDescent="0.3">
      <c r="A60" s="5"/>
      <c r="B60" s="4">
        <v>320109</v>
      </c>
      <c r="C60" s="5" t="s">
        <v>130</v>
      </c>
      <c r="D60" s="11">
        <f>SUM(D61:D71)</f>
        <v>0</v>
      </c>
      <c r="E60" s="11">
        <f t="shared" ref="E60:F60" si="5">SUM(E61:E71)</f>
        <v>0</v>
      </c>
      <c r="F60" s="11">
        <f t="shared" si="5"/>
        <v>0</v>
      </c>
    </row>
    <row r="61" spans="1:6" hidden="1" x14ac:dyDescent="0.3">
      <c r="A61" s="42" t="s">
        <v>630</v>
      </c>
      <c r="B61" s="43">
        <v>32010903</v>
      </c>
      <c r="C61" s="44" t="s">
        <v>131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2" t="s">
        <v>631</v>
      </c>
      <c r="B63" s="43">
        <v>32010904</v>
      </c>
      <c r="C63" s="44" t="s">
        <v>132</v>
      </c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632</v>
      </c>
      <c r="B65" s="43">
        <v>32010935</v>
      </c>
      <c r="C65" s="44" t="s">
        <v>133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hidden="1" x14ac:dyDescent="0.3">
      <c r="A69" s="42" t="s">
        <v>633</v>
      </c>
      <c r="B69" s="43">
        <v>32010936</v>
      </c>
      <c r="C69" s="44" t="s">
        <v>134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4"/>
      <c r="B71" s="43"/>
      <c r="C71" s="44"/>
      <c r="D71" s="45"/>
      <c r="E71" s="45"/>
      <c r="F71" s="45"/>
    </row>
    <row r="72" spans="1:6" s="1" customFormat="1" x14ac:dyDescent="0.3">
      <c r="A72" s="5"/>
      <c r="B72" s="4">
        <v>320201</v>
      </c>
      <c r="C72" s="5" t="s">
        <v>146</v>
      </c>
      <c r="D72" s="11">
        <f>SUM(D73:D78)</f>
        <v>0</v>
      </c>
      <c r="E72" s="11">
        <f t="shared" ref="E72:F72" si="6">SUM(E73:E78)</f>
        <v>0</v>
      </c>
      <c r="F72" s="11">
        <f t="shared" si="6"/>
        <v>0</v>
      </c>
    </row>
    <row r="73" spans="1:6" hidden="1" x14ac:dyDescent="0.3">
      <c r="A73" s="42" t="s">
        <v>634</v>
      </c>
      <c r="B73" s="43">
        <v>32020101</v>
      </c>
      <c r="C73" s="44" t="s">
        <v>135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hidden="1" x14ac:dyDescent="0.3">
      <c r="A75" s="42" t="s">
        <v>635</v>
      </c>
      <c r="B75" s="43">
        <v>32020102</v>
      </c>
      <c r="C75" s="44" t="s">
        <v>136</v>
      </c>
      <c r="D75" s="45"/>
      <c r="E75" s="45"/>
      <c r="F75" s="45"/>
    </row>
    <row r="76" spans="1:6" hidden="1" x14ac:dyDescent="0.3">
      <c r="A76" s="44"/>
      <c r="B76" s="43"/>
      <c r="C76" s="44"/>
      <c r="D76" s="45"/>
      <c r="E76" s="45"/>
      <c r="F76" s="45"/>
    </row>
    <row r="77" spans="1:6" hidden="1" x14ac:dyDescent="0.3">
      <c r="A77" s="42" t="s">
        <v>636</v>
      </c>
      <c r="B77" s="43">
        <v>32020104</v>
      </c>
      <c r="C77" s="44" t="s">
        <v>137</v>
      </c>
      <c r="D77" s="45"/>
      <c r="E77" s="45"/>
      <c r="F77" s="45"/>
    </row>
    <row r="78" spans="1:6" hidden="1" x14ac:dyDescent="0.3">
      <c r="A78" s="44"/>
      <c r="B78" s="43"/>
      <c r="C78" s="44"/>
      <c r="D78" s="45"/>
      <c r="E78" s="45"/>
      <c r="F78" s="45"/>
    </row>
    <row r="79" spans="1:6" s="1" customFormat="1" x14ac:dyDescent="0.3">
      <c r="A79" s="5"/>
      <c r="B79" s="4">
        <v>320301</v>
      </c>
      <c r="C79" s="5" t="s">
        <v>138</v>
      </c>
      <c r="D79" s="11">
        <f>SUM(D80:D84)</f>
        <v>0</v>
      </c>
      <c r="E79" s="11">
        <f t="shared" ref="E79:F79" si="7">SUM(E80:E84)</f>
        <v>0</v>
      </c>
      <c r="F79" s="11">
        <f t="shared" si="7"/>
        <v>0</v>
      </c>
    </row>
    <row r="80" spans="1:6" hidden="1" x14ac:dyDescent="0.3">
      <c r="A80" s="42" t="s">
        <v>865</v>
      </c>
      <c r="B80" s="43">
        <v>32030101</v>
      </c>
      <c r="C80" s="44" t="s">
        <v>139</v>
      </c>
      <c r="D80" s="45"/>
      <c r="E80" s="45"/>
      <c r="F80" s="45"/>
    </row>
    <row r="81" spans="1:6" hidden="1" x14ac:dyDescent="0.3">
      <c r="A81" s="42" t="s">
        <v>866</v>
      </c>
      <c r="B81" s="43">
        <v>32030109</v>
      </c>
      <c r="C81" s="44" t="s">
        <v>140</v>
      </c>
      <c r="D81" s="45"/>
      <c r="E81" s="45"/>
      <c r="F81" s="45"/>
    </row>
    <row r="82" spans="1:6" hidden="1" x14ac:dyDescent="0.3">
      <c r="A82" s="42" t="s">
        <v>867</v>
      </c>
      <c r="B82" s="43">
        <v>32030110</v>
      </c>
      <c r="C82" s="44" t="s">
        <v>141</v>
      </c>
      <c r="D82" s="45"/>
      <c r="E82" s="45"/>
      <c r="F82" s="45"/>
    </row>
    <row r="83" spans="1:6" hidden="1" x14ac:dyDescent="0.3">
      <c r="A83" s="46"/>
      <c r="B83" s="47"/>
      <c r="C83" s="46"/>
      <c r="D83" s="45"/>
      <c r="E83" s="45"/>
      <c r="F83" s="45"/>
    </row>
    <row r="84" spans="1:6" hidden="1" x14ac:dyDescent="0.3">
      <c r="A84" s="46"/>
      <c r="B84" s="47"/>
      <c r="C84" s="46"/>
      <c r="D84" s="45"/>
      <c r="E84" s="45"/>
      <c r="F84" s="45"/>
    </row>
    <row r="85" spans="1:6" s="1" customFormat="1" x14ac:dyDescent="0.3">
      <c r="A85" s="5"/>
      <c r="B85" s="4">
        <v>32011000</v>
      </c>
      <c r="C85" s="5" t="s">
        <v>142</v>
      </c>
      <c r="D85" s="11">
        <f>SUM(D86:D87)</f>
        <v>0</v>
      </c>
      <c r="E85" s="11">
        <f t="shared" ref="E85:F85" si="8">SUM(E86:E87)</f>
        <v>0</v>
      </c>
      <c r="F85" s="11">
        <f t="shared" si="8"/>
        <v>0</v>
      </c>
    </row>
    <row r="86" spans="1:6" hidden="1" x14ac:dyDescent="0.3">
      <c r="A86" s="42" t="s">
        <v>868</v>
      </c>
      <c r="B86" s="46"/>
      <c r="C86" s="46"/>
      <c r="D86" s="45"/>
      <c r="E86" s="45"/>
      <c r="F86" s="45"/>
    </row>
    <row r="87" spans="1:6" hidden="1" x14ac:dyDescent="0.3">
      <c r="A87" s="46"/>
      <c r="B87" s="46"/>
      <c r="C87" s="46"/>
      <c r="D87" s="45"/>
      <c r="E87" s="45"/>
      <c r="F87" s="45"/>
    </row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s2QKpbesoTAaWWnFsCear43sTHhZTHmMvgCgS6TKZDfGMvTs529KkLu9ws819pIdXLQCbiJyamAzMz4/YMFB+g==" saltValue="3Q2ghp+ATlke0dNl39hVWw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firstPageNumber="33" orientation="landscape" useFirstPageNumber="1" r:id="rId1"/>
  <headerFooter>
    <oddFooter>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795</v>
      </c>
      <c r="B3" s="74"/>
      <c r="C3" s="74"/>
      <c r="D3" s="74"/>
      <c r="E3" s="74"/>
    </row>
    <row r="4" spans="1:5" x14ac:dyDescent="0.3">
      <c r="A4" s="73" t="s">
        <v>737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142527380</v>
      </c>
      <c r="D7" s="12">
        <f t="shared" ref="D7:E7" si="0">D8+D13+D20</f>
        <v>138512380</v>
      </c>
      <c r="E7" s="12">
        <f t="shared" si="0"/>
        <v>145984019</v>
      </c>
    </row>
    <row r="8" spans="1:5" s="1" customFormat="1" x14ac:dyDescent="0.3">
      <c r="A8" s="3">
        <v>2101</v>
      </c>
      <c r="B8" s="3" t="s">
        <v>5</v>
      </c>
      <c r="C8" s="12">
        <f>C9</f>
        <v>142527380</v>
      </c>
      <c r="D8" s="12">
        <f t="shared" ref="D8:E8" si="1">D9</f>
        <v>138512380</v>
      </c>
      <c r="E8" s="12">
        <f t="shared" si="1"/>
        <v>145984019</v>
      </c>
    </row>
    <row r="9" spans="1:5" s="1" customFormat="1" x14ac:dyDescent="0.3">
      <c r="A9" s="3">
        <v>210101</v>
      </c>
      <c r="B9" s="3" t="s">
        <v>6</v>
      </c>
      <c r="C9" s="12">
        <f>SUM(C10:C12)</f>
        <v>142527380</v>
      </c>
      <c r="D9" s="12">
        <f t="shared" ref="D9:E9" si="2">SUM(D10:D12)</f>
        <v>138512380</v>
      </c>
      <c r="E9" s="12">
        <f t="shared" si="2"/>
        <v>145984019</v>
      </c>
    </row>
    <row r="10" spans="1:5" x14ac:dyDescent="0.3">
      <c r="A10" s="59">
        <v>21010101</v>
      </c>
      <c r="B10" s="48" t="s">
        <v>5</v>
      </c>
      <c r="C10" s="41">
        <v>142527380</v>
      </c>
      <c r="D10" s="41">
        <v>138512380</v>
      </c>
      <c r="E10" s="41">
        <v>145984019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ndeV2gSpeRgZ48Rs9udgAsnfm5Yxnn1NG5MygarnEx9Ul5oxcHnzJUXjgwibdAKmcFwJDolxXLzW1VTB0uI74g==" saltValue="IZg/yUMBGzDgquwQCpgP5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36" orientation="landscape" useFirstPageNumber="1" r:id="rId1"/>
  <headerFooter>
    <oddFooter>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topLeftCell="A11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796</v>
      </c>
      <c r="B4" s="74"/>
      <c r="C4" s="74"/>
      <c r="D4" s="74"/>
      <c r="E4" s="74"/>
    </row>
    <row r="5" spans="1:5" x14ac:dyDescent="0.3">
      <c r="A5" s="73" t="s">
        <v>737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184045040</v>
      </c>
      <c r="D7" s="12">
        <f t="shared" ref="D7:E7" si="0">D8+D84+D88+D93</f>
        <v>87521676.469999999</v>
      </c>
      <c r="E7" s="12">
        <f t="shared" si="0"/>
        <v>255736040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184045040</v>
      </c>
      <c r="D8" s="12">
        <f t="shared" ref="D8:E8" si="1">D9+D14+D22+D36+D45+D48+D54+D63+D67+D70</f>
        <v>87521676.469999999</v>
      </c>
      <c r="E8" s="12">
        <f t="shared" si="1"/>
        <v>255736040</v>
      </c>
    </row>
    <row r="9" spans="1:5" s="1" customFormat="1" x14ac:dyDescent="0.3">
      <c r="A9" s="4">
        <v>220201</v>
      </c>
      <c r="B9" s="5" t="s">
        <v>22</v>
      </c>
      <c r="C9" s="12">
        <f>SUM(C10:C13)</f>
        <v>1650000</v>
      </c>
      <c r="D9" s="12">
        <f t="shared" ref="D9:E9" si="2">SUM(D10:D13)</f>
        <v>400000</v>
      </c>
      <c r="E9" s="12">
        <f t="shared" si="2"/>
        <v>1450000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1650000</v>
      </c>
      <c r="D11" s="41">
        <v>400000</v>
      </c>
      <c r="E11" s="41">
        <v>1450000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172975040</v>
      </c>
      <c r="D22" s="12">
        <f t="shared" ref="D22:E22" si="3">SUM(D23:D35)</f>
        <v>80711176.469999999</v>
      </c>
      <c r="E22" s="12">
        <f t="shared" si="3"/>
        <v>245886040</v>
      </c>
    </row>
    <row r="23" spans="1:5" x14ac:dyDescent="0.3">
      <c r="A23" s="43">
        <v>22020301</v>
      </c>
      <c r="B23" s="44" t="s">
        <v>36</v>
      </c>
      <c r="C23" s="41">
        <v>220000</v>
      </c>
      <c r="D23" s="41">
        <v>200000</v>
      </c>
      <c r="E23" s="41">
        <v>220000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27100000</v>
      </c>
      <c r="D29" s="41">
        <v>10950000</v>
      </c>
      <c r="E29" s="41">
        <v>42100000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x14ac:dyDescent="0.3">
      <c r="A33" s="43">
        <v>22020311</v>
      </c>
      <c r="B33" s="44" t="s">
        <v>46</v>
      </c>
      <c r="C33" s="41">
        <v>145655040</v>
      </c>
      <c r="D33" s="41">
        <v>69561176.469999999</v>
      </c>
      <c r="E33" s="41">
        <v>203566040</v>
      </c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3">
      <c r="A37" s="43">
        <v>22020401</v>
      </c>
      <c r="B37" s="44" t="s">
        <v>50</v>
      </c>
      <c r="C37" s="41"/>
      <c r="D37" s="41"/>
      <c r="E37" s="41"/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220000</v>
      </c>
      <c r="D45" s="12">
        <f t="shared" ref="D45:E45" si="5">SUM(D46:D47)</f>
        <v>210000</v>
      </c>
      <c r="E45" s="12">
        <f t="shared" si="5"/>
        <v>500000</v>
      </c>
    </row>
    <row r="46" spans="1:5" x14ac:dyDescent="0.3">
      <c r="A46" s="43">
        <v>22020501</v>
      </c>
      <c r="B46" s="44" t="s">
        <v>59</v>
      </c>
      <c r="C46" s="41">
        <v>220000</v>
      </c>
      <c r="D46" s="41">
        <v>210000</v>
      </c>
      <c r="E46" s="41">
        <v>500000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9200000</v>
      </c>
      <c r="D70" s="12">
        <f t="shared" ref="D70:E70" si="10">SUM(D71:D83)</f>
        <v>6200500</v>
      </c>
      <c r="E70" s="12">
        <f t="shared" si="10"/>
        <v>7900000</v>
      </c>
    </row>
    <row r="71" spans="1:5" x14ac:dyDescent="0.3">
      <c r="A71" s="43">
        <v>22021001</v>
      </c>
      <c r="B71" s="44" t="s">
        <v>84</v>
      </c>
      <c r="C71" s="41">
        <v>2100000</v>
      </c>
      <c r="D71" s="41">
        <v>1050000</v>
      </c>
      <c r="E71" s="41">
        <v>1150000</v>
      </c>
    </row>
    <row r="72" spans="1:5" x14ac:dyDescent="0.3">
      <c r="A72" s="43">
        <v>22021002</v>
      </c>
      <c r="B72" s="44" t="s">
        <v>85</v>
      </c>
      <c r="C72" s="41">
        <v>1100000</v>
      </c>
      <c r="D72" s="41">
        <v>500000</v>
      </c>
      <c r="E72" s="41">
        <v>750000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6000000</v>
      </c>
      <c r="D76" s="41">
        <v>4650500</v>
      </c>
      <c r="E76" s="41">
        <v>6000000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i+722A7qgOeHW0tWWtOVmukPJBSUew4M94mTquvHDYuiuB3yJFPgjZXZo1YroQrCZFy5EPvDKAZlGogJVL9U9g==" saltValue="V5Cs/JlX6hpM+XkN6/QPb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firstPageNumber="37" orientation="landscape" useFirstPageNumber="1" r:id="rId1"/>
  <headerFooter>
    <oddFooter>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zoomScale="60" zoomScaleNormal="130" workbookViewId="0">
      <selection activeCell="A8" sqref="A8:XFD8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143</v>
      </c>
      <c r="B1" s="72"/>
      <c r="C1" s="72"/>
      <c r="D1" s="72"/>
      <c r="E1" s="72"/>
    </row>
    <row r="2" spans="1:6" x14ac:dyDescent="0.3">
      <c r="A2" s="73" t="s">
        <v>797</v>
      </c>
      <c r="B2" s="73"/>
      <c r="C2" s="73"/>
      <c r="D2" s="73"/>
      <c r="E2" s="73"/>
    </row>
    <row r="3" spans="1:6" x14ac:dyDescent="0.3">
      <c r="A3" s="73" t="s">
        <v>737</v>
      </c>
      <c r="B3" s="73"/>
      <c r="C3" s="73"/>
      <c r="D3" s="73"/>
      <c r="E3" s="73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600</v>
      </c>
      <c r="B6" s="4">
        <v>3</v>
      </c>
      <c r="C6" s="5" t="s">
        <v>113</v>
      </c>
      <c r="D6" s="11">
        <f>D7+D16+D27+D33+D39+D48+D55+D67+D74+D80</f>
        <v>977000000</v>
      </c>
      <c r="E6" s="11">
        <f>E7+E16+E27+E33+E39+E48+E55+E67+E74+E80</f>
        <v>441084704.93000001</v>
      </c>
      <c r="F6" s="11">
        <f>F7+F16+F27+F33+F39+F48+F55+F67+F74+F80</f>
        <v>388200000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SUM(D8:D15)</f>
        <v>5000000</v>
      </c>
      <c r="E7" s="11">
        <f>SUM(E8:E15)</f>
        <v>0</v>
      </c>
      <c r="F7" s="11">
        <f>SUM(F8:F15)</f>
        <v>5000000</v>
      </c>
    </row>
    <row r="8" spans="1:6" hidden="1" x14ac:dyDescent="0.3">
      <c r="A8" s="42" t="s">
        <v>601</v>
      </c>
      <c r="B8" s="43">
        <v>32010101</v>
      </c>
      <c r="C8" s="44" t="s">
        <v>115</v>
      </c>
      <c r="D8" s="45"/>
      <c r="E8" s="45"/>
      <c r="F8" s="45"/>
    </row>
    <row r="9" spans="1:6" ht="30" x14ac:dyDescent="0.3">
      <c r="A9" s="42" t="s">
        <v>602</v>
      </c>
      <c r="B9" s="43">
        <v>32010102</v>
      </c>
      <c r="C9" s="44" t="s">
        <v>913</v>
      </c>
      <c r="D9" s="45">
        <v>5000000</v>
      </c>
      <c r="E9" s="45"/>
      <c r="F9" s="45">
        <v>5000000</v>
      </c>
    </row>
    <row r="10" spans="1:6" hidden="1" x14ac:dyDescent="0.3">
      <c r="A10" s="44"/>
      <c r="B10" s="43"/>
      <c r="C10" s="44" t="s">
        <v>911</v>
      </c>
      <c r="D10" s="45"/>
      <c r="E10" s="45"/>
      <c r="F10" s="45"/>
    </row>
    <row r="11" spans="1:6" hidden="1" x14ac:dyDescent="0.3">
      <c r="A11" s="44"/>
      <c r="B11" s="43"/>
      <c r="C11" s="44" t="s">
        <v>909</v>
      </c>
      <c r="D11" s="45"/>
      <c r="E11" s="45"/>
      <c r="F11" s="45"/>
    </row>
    <row r="12" spans="1:6" hidden="1" x14ac:dyDescent="0.3">
      <c r="A12" s="44"/>
      <c r="B12" s="43"/>
      <c r="C12" s="44" t="s">
        <v>912</v>
      </c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s="1" customFormat="1" x14ac:dyDescent="0.3">
      <c r="A16" s="5"/>
      <c r="B16" s="4">
        <v>32010200</v>
      </c>
      <c r="C16" s="5" t="s">
        <v>116</v>
      </c>
      <c r="D16" s="11">
        <f>SUM(D17:D26)</f>
        <v>0</v>
      </c>
      <c r="E16" s="11">
        <f t="shared" ref="E16:F16" si="0">SUM(E17:E26)</f>
        <v>0</v>
      </c>
      <c r="F16" s="11">
        <f t="shared" si="0"/>
        <v>0</v>
      </c>
    </row>
    <row r="17" spans="1:6" hidden="1" x14ac:dyDescent="0.3">
      <c r="A17" s="42" t="s">
        <v>602</v>
      </c>
      <c r="B17" s="43">
        <v>32010202</v>
      </c>
      <c r="C17" s="44" t="s">
        <v>117</v>
      </c>
      <c r="D17" s="45"/>
      <c r="E17" s="45"/>
      <c r="F17" s="45"/>
    </row>
    <row r="18" spans="1:6" hidden="1" x14ac:dyDescent="0.3">
      <c r="A18" s="46"/>
      <c r="B18" s="47"/>
      <c r="C18" s="46"/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s="1" customFormat="1" x14ac:dyDescent="0.3">
      <c r="A27" s="5"/>
      <c r="B27" s="4">
        <v>320103</v>
      </c>
      <c r="C27" s="5" t="s">
        <v>118</v>
      </c>
      <c r="D27" s="11">
        <f>SUM(D28:D32)</f>
        <v>320000000</v>
      </c>
      <c r="E27" s="11">
        <f t="shared" ref="E27:F27" si="1">SUM(E28:E32)</f>
        <v>157192352</v>
      </c>
      <c r="F27" s="11">
        <f t="shared" si="1"/>
        <v>50000000</v>
      </c>
    </row>
    <row r="28" spans="1:6" x14ac:dyDescent="0.3">
      <c r="A28" s="42" t="s">
        <v>637</v>
      </c>
      <c r="B28" s="43">
        <v>32010301</v>
      </c>
      <c r="C28" s="44" t="s">
        <v>823</v>
      </c>
      <c r="D28" s="45">
        <v>320000000</v>
      </c>
      <c r="E28" s="45">
        <v>157192352</v>
      </c>
      <c r="F28" s="45">
        <v>50000000</v>
      </c>
    </row>
    <row r="29" spans="1:6" hidden="1" x14ac:dyDescent="0.3">
      <c r="A29" s="44"/>
      <c r="B29" s="43"/>
      <c r="C29" s="44"/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s="1" customFormat="1" x14ac:dyDescent="0.3">
      <c r="A33" s="5"/>
      <c r="B33" s="4">
        <v>32010400</v>
      </c>
      <c r="C33" s="5" t="s">
        <v>120</v>
      </c>
      <c r="D33" s="11">
        <f>SUM(D34:D38)</f>
        <v>0</v>
      </c>
      <c r="E33" s="11">
        <f t="shared" ref="E33:F33" si="2">SUM(E34:E38)</f>
        <v>0</v>
      </c>
      <c r="F33" s="11">
        <f t="shared" si="2"/>
        <v>0</v>
      </c>
    </row>
    <row r="34" spans="1:6" hidden="1" x14ac:dyDescent="0.3">
      <c r="A34" s="42" t="s">
        <v>638</v>
      </c>
      <c r="B34" s="43">
        <v>32010405</v>
      </c>
      <c r="C34" s="44" t="s">
        <v>121</v>
      </c>
      <c r="D34" s="45"/>
      <c r="E34" s="45"/>
      <c r="F34" s="45"/>
    </row>
    <row r="35" spans="1:6" hidden="1" x14ac:dyDescent="0.3">
      <c r="A35" s="42" t="s">
        <v>639</v>
      </c>
      <c r="B35" s="43">
        <v>32010406</v>
      </c>
      <c r="C35" s="44" t="s">
        <v>122</v>
      </c>
      <c r="D35" s="45"/>
      <c r="E35" s="45"/>
      <c r="F35" s="45"/>
    </row>
    <row r="36" spans="1:6" hidden="1" x14ac:dyDescent="0.3">
      <c r="A36" s="42" t="s">
        <v>640</v>
      </c>
      <c r="B36" s="43">
        <v>32010407</v>
      </c>
      <c r="C36" s="44" t="s">
        <v>123</v>
      </c>
      <c r="D36" s="45"/>
      <c r="E36" s="45"/>
      <c r="F36" s="45"/>
    </row>
    <row r="37" spans="1:6" hidden="1" x14ac:dyDescent="0.3">
      <c r="A37" s="42" t="s">
        <v>641</v>
      </c>
      <c r="B37" s="43">
        <v>32010408</v>
      </c>
      <c r="C37" s="44" t="s">
        <v>124</v>
      </c>
      <c r="D37" s="45"/>
      <c r="E37" s="45"/>
      <c r="F37" s="45"/>
    </row>
    <row r="38" spans="1:6" hidden="1" x14ac:dyDescent="0.3">
      <c r="A38" s="44"/>
      <c r="B38" s="43"/>
      <c r="C38" s="44"/>
      <c r="D38" s="45"/>
      <c r="E38" s="45"/>
      <c r="F38" s="45"/>
    </row>
    <row r="39" spans="1:6" s="1" customFormat="1" x14ac:dyDescent="0.3">
      <c r="A39" s="5"/>
      <c r="B39" s="4">
        <v>320105</v>
      </c>
      <c r="C39" s="5" t="s">
        <v>125</v>
      </c>
      <c r="D39" s="11">
        <f>SUM(D40:D47)</f>
        <v>0</v>
      </c>
      <c r="E39" s="11">
        <f t="shared" ref="E39:F39" si="3">SUM(E40:E47)</f>
        <v>0</v>
      </c>
      <c r="F39" s="11">
        <f t="shared" si="3"/>
        <v>0</v>
      </c>
    </row>
    <row r="40" spans="1:6" hidden="1" x14ac:dyDescent="0.3">
      <c r="A40" s="42" t="s">
        <v>642</v>
      </c>
      <c r="B40" s="43">
        <v>32010501</v>
      </c>
      <c r="C40" s="44" t="s">
        <v>126</v>
      </c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6"/>
      <c r="B45" s="47"/>
      <c r="C45" s="46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s="1" customFormat="1" x14ac:dyDescent="0.3">
      <c r="A48" s="5"/>
      <c r="B48" s="4">
        <v>320106</v>
      </c>
      <c r="C48" s="5" t="s">
        <v>127</v>
      </c>
      <c r="D48" s="11">
        <f>SUM(D49:D54)</f>
        <v>0</v>
      </c>
      <c r="E48" s="11">
        <f t="shared" ref="E48:F48" si="4">SUM(E49:E54)</f>
        <v>0</v>
      </c>
      <c r="F48" s="11">
        <f t="shared" si="4"/>
        <v>0</v>
      </c>
    </row>
    <row r="49" spans="1:6" hidden="1" x14ac:dyDescent="0.3">
      <c r="A49" s="42" t="s">
        <v>643</v>
      </c>
      <c r="B49" s="43">
        <v>32010601</v>
      </c>
      <c r="C49" s="44" t="s">
        <v>128</v>
      </c>
      <c r="D49" s="45"/>
      <c r="E49" s="45"/>
      <c r="F49" s="45"/>
    </row>
    <row r="50" spans="1:6" hidden="1" x14ac:dyDescent="0.3">
      <c r="A50" s="42" t="s">
        <v>644</v>
      </c>
      <c r="B50" s="43">
        <v>32010602</v>
      </c>
      <c r="C50" s="44" t="s">
        <v>129</v>
      </c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s="1" customFormat="1" x14ac:dyDescent="0.3">
      <c r="A55" s="5"/>
      <c r="B55" s="4">
        <v>320109</v>
      </c>
      <c r="C55" s="5" t="s">
        <v>130</v>
      </c>
      <c r="D55" s="11">
        <f>SUM(D56:D66)</f>
        <v>651000000</v>
      </c>
      <c r="E55" s="11">
        <f t="shared" ref="E55:F55" si="5">SUM(E56:E66)</f>
        <v>283192352.93000001</v>
      </c>
      <c r="F55" s="11">
        <f t="shared" si="5"/>
        <v>332000000</v>
      </c>
    </row>
    <row r="56" spans="1:6" hidden="1" x14ac:dyDescent="0.3">
      <c r="A56" s="42" t="s">
        <v>645</v>
      </c>
      <c r="B56" s="43">
        <v>32010903</v>
      </c>
      <c r="C56" s="44" t="s">
        <v>131</v>
      </c>
      <c r="D56" s="45"/>
      <c r="E56" s="45"/>
      <c r="F56" s="45"/>
    </row>
    <row r="57" spans="1:6" x14ac:dyDescent="0.3">
      <c r="A57" s="42" t="s">
        <v>646</v>
      </c>
      <c r="B57" s="43">
        <v>31010903</v>
      </c>
      <c r="C57" s="44" t="s">
        <v>824</v>
      </c>
      <c r="D57" s="45">
        <v>550000000</v>
      </c>
      <c r="E57" s="45">
        <v>283192352.93000001</v>
      </c>
      <c r="F57" s="45">
        <v>300000000</v>
      </c>
    </row>
    <row r="58" spans="1:6" hidden="1" x14ac:dyDescent="0.3">
      <c r="A58" s="42" t="s">
        <v>647</v>
      </c>
      <c r="B58" s="43">
        <v>32010904</v>
      </c>
      <c r="C58" s="44" t="s">
        <v>132</v>
      </c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2" t="s">
        <v>648</v>
      </c>
      <c r="B60" s="43">
        <v>32010935</v>
      </c>
      <c r="C60" s="44" t="s">
        <v>133</v>
      </c>
      <c r="D60" s="45"/>
      <c r="E60" s="45"/>
      <c r="F60" s="45"/>
    </row>
    <row r="61" spans="1:6" x14ac:dyDescent="0.3">
      <c r="A61" s="44"/>
      <c r="B61" s="43">
        <v>32010935</v>
      </c>
      <c r="C61" s="44" t="s">
        <v>825</v>
      </c>
      <c r="D61" s="45">
        <v>100000000</v>
      </c>
      <c r="E61" s="45"/>
      <c r="F61" s="45">
        <v>30000000</v>
      </c>
    </row>
    <row r="62" spans="1:6" x14ac:dyDescent="0.3">
      <c r="A62" s="44"/>
      <c r="B62" s="43">
        <v>32010936</v>
      </c>
      <c r="C62" s="44" t="s">
        <v>826</v>
      </c>
      <c r="D62" s="45">
        <v>1000000</v>
      </c>
      <c r="E62" s="45"/>
      <c r="F62" s="45">
        <v>2000000</v>
      </c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2" t="s">
        <v>649</v>
      </c>
      <c r="B64" s="43">
        <v>32010937</v>
      </c>
      <c r="C64" s="44" t="s">
        <v>134</v>
      </c>
      <c r="D64" s="45"/>
      <c r="E64" s="45"/>
      <c r="F64" s="45"/>
    </row>
    <row r="65" spans="1:6" hidden="1" x14ac:dyDescent="0.3">
      <c r="A65" s="44"/>
      <c r="B65" s="43"/>
      <c r="C65" s="44"/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s="1" customFormat="1" x14ac:dyDescent="0.3">
      <c r="A67" s="5"/>
      <c r="B67" s="4">
        <v>320201</v>
      </c>
      <c r="C67" s="5" t="s">
        <v>146</v>
      </c>
      <c r="D67" s="11">
        <f>SUM(D68:D73)</f>
        <v>0</v>
      </c>
      <c r="E67" s="11">
        <f t="shared" ref="E67:F67" si="6">SUM(E68:E73)</f>
        <v>0</v>
      </c>
      <c r="F67" s="11">
        <f t="shared" si="6"/>
        <v>0</v>
      </c>
    </row>
    <row r="68" spans="1:6" hidden="1" x14ac:dyDescent="0.3">
      <c r="A68" s="42" t="s">
        <v>650</v>
      </c>
      <c r="B68" s="43">
        <v>32020101</v>
      </c>
      <c r="C68" s="44" t="s">
        <v>135</v>
      </c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hidden="1" x14ac:dyDescent="0.3">
      <c r="A70" s="42" t="s">
        <v>651</v>
      </c>
      <c r="B70" s="43">
        <v>32020102</v>
      </c>
      <c r="C70" s="44" t="s">
        <v>136</v>
      </c>
      <c r="D70" s="45"/>
      <c r="E70" s="45"/>
      <c r="F70" s="45"/>
    </row>
    <row r="71" spans="1:6" hidden="1" x14ac:dyDescent="0.3">
      <c r="A71" s="44"/>
      <c r="B71" s="43"/>
      <c r="C71" s="44"/>
      <c r="D71" s="45"/>
      <c r="E71" s="45"/>
      <c r="F71" s="45"/>
    </row>
    <row r="72" spans="1:6" hidden="1" x14ac:dyDescent="0.3">
      <c r="A72" s="42" t="s">
        <v>652</v>
      </c>
      <c r="B72" s="43">
        <v>32020104</v>
      </c>
      <c r="C72" s="44" t="s">
        <v>137</v>
      </c>
      <c r="D72" s="45"/>
      <c r="E72" s="45"/>
      <c r="F72" s="45"/>
    </row>
    <row r="73" spans="1:6" hidden="1" x14ac:dyDescent="0.3">
      <c r="A73" s="44"/>
      <c r="B73" s="43"/>
      <c r="C73" s="44"/>
      <c r="D73" s="45"/>
      <c r="E73" s="45"/>
      <c r="F73" s="45"/>
    </row>
    <row r="74" spans="1:6" s="1" customFormat="1" x14ac:dyDescent="0.3">
      <c r="A74" s="5"/>
      <c r="B74" s="4">
        <v>320301</v>
      </c>
      <c r="C74" s="5" t="s">
        <v>138</v>
      </c>
      <c r="D74" s="11">
        <f>SUM(D75:D79)</f>
        <v>1000000</v>
      </c>
      <c r="E74" s="11">
        <f t="shared" ref="E74:F74" si="7">SUM(E75:E79)</f>
        <v>700000</v>
      </c>
      <c r="F74" s="11">
        <f t="shared" si="7"/>
        <v>1200000</v>
      </c>
    </row>
    <row r="75" spans="1:6" hidden="1" x14ac:dyDescent="0.3">
      <c r="A75" s="42" t="s">
        <v>653</v>
      </c>
      <c r="B75" s="43">
        <v>32030101</v>
      </c>
      <c r="C75" s="44" t="s">
        <v>139</v>
      </c>
      <c r="D75" s="45"/>
      <c r="E75" s="45"/>
      <c r="F75" s="45"/>
    </row>
    <row r="76" spans="1:6" hidden="1" x14ac:dyDescent="0.3">
      <c r="A76" s="42" t="s">
        <v>654</v>
      </c>
      <c r="B76" s="43">
        <v>32030109</v>
      </c>
      <c r="C76" s="44" t="s">
        <v>140</v>
      </c>
      <c r="D76" s="45"/>
      <c r="E76" s="45"/>
      <c r="F76" s="45"/>
    </row>
    <row r="77" spans="1:6" x14ac:dyDescent="0.3">
      <c r="A77" s="42" t="s">
        <v>655</v>
      </c>
      <c r="B77" s="43">
        <v>32030110</v>
      </c>
      <c r="C77" s="44" t="s">
        <v>141</v>
      </c>
      <c r="D77" s="45">
        <v>1000000</v>
      </c>
      <c r="E77" s="45">
        <v>700000</v>
      </c>
      <c r="F77" s="45">
        <v>1200000</v>
      </c>
    </row>
    <row r="78" spans="1:6" hidden="1" x14ac:dyDescent="0.3">
      <c r="A78" s="46"/>
      <c r="B78" s="47"/>
      <c r="C78" s="46"/>
      <c r="D78" s="45"/>
      <c r="E78" s="45"/>
      <c r="F78" s="45"/>
    </row>
    <row r="79" spans="1:6" hidden="1" x14ac:dyDescent="0.3">
      <c r="A79" s="46"/>
      <c r="B79" s="47"/>
      <c r="C79" s="46"/>
      <c r="D79" s="45"/>
      <c r="E79" s="45"/>
      <c r="F79" s="45"/>
    </row>
    <row r="80" spans="1:6" s="1" customFormat="1" x14ac:dyDescent="0.3">
      <c r="A80" s="5"/>
      <c r="B80" s="4">
        <v>32011000</v>
      </c>
      <c r="C80" s="5" t="s">
        <v>142</v>
      </c>
      <c r="D80" s="11">
        <f>SUM(D81:D82)</f>
        <v>0</v>
      </c>
      <c r="E80" s="11">
        <f>SUM(E81:E82)</f>
        <v>0</v>
      </c>
      <c r="F80" s="11">
        <f>SUM(F81:F82)</f>
        <v>0</v>
      </c>
    </row>
    <row r="81" spans="1:6" hidden="1" x14ac:dyDescent="0.3">
      <c r="A81" s="42"/>
      <c r="B81" s="46"/>
      <c r="C81" s="46"/>
      <c r="D81" s="45"/>
      <c r="E81" s="45"/>
      <c r="F81" s="45"/>
    </row>
    <row r="82" spans="1:6" hidden="1" x14ac:dyDescent="0.3">
      <c r="A82" s="46"/>
      <c r="B82" s="46"/>
      <c r="C82" s="46"/>
      <c r="D82" s="45"/>
      <c r="E82" s="45"/>
      <c r="F82" s="45"/>
    </row>
    <row r="83" spans="1:6" hidden="1" x14ac:dyDescent="0.3"/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6iAurISroMBSY/ZYDRSunTqx+q6fuvMQrEhpVhkXDxUA4wjwLhyT000BmyIl6DY3yE5QQHsVM/tJCCmHfP0P9Q==" saltValue="8eISOl3efTIl78CGWGaP4g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firstPageNumber="40" orientation="landscape" useFirstPageNumber="1" r:id="rId1"/>
  <headerFooter>
    <oddFooter>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topLeftCell="A18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798</v>
      </c>
      <c r="B3" s="74"/>
      <c r="C3" s="74"/>
      <c r="D3" s="74"/>
      <c r="E3" s="74"/>
    </row>
    <row r="4" spans="1:5" x14ac:dyDescent="0.3">
      <c r="A4" s="73" t="s">
        <v>738</v>
      </c>
      <c r="B4" s="73"/>
      <c r="C4" s="73"/>
      <c r="D4" s="73"/>
      <c r="E4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39">
        <f>C8+C13+C20</f>
        <v>516531617</v>
      </c>
      <c r="D7" s="39">
        <f t="shared" ref="D7:E7" si="0">D8+D13+D20</f>
        <v>507279382</v>
      </c>
      <c r="E7" s="39">
        <f t="shared" si="0"/>
        <v>994000237.83000004</v>
      </c>
    </row>
    <row r="8" spans="1:5" s="1" customFormat="1" x14ac:dyDescent="0.3">
      <c r="A8" s="3">
        <v>2101</v>
      </c>
      <c r="B8" s="3" t="s">
        <v>5</v>
      </c>
      <c r="C8" s="39">
        <f>C9</f>
        <v>88324853</v>
      </c>
      <c r="D8" s="39">
        <f t="shared" ref="D8:E8" si="1">D9</f>
        <v>85539853</v>
      </c>
      <c r="E8" s="39">
        <f t="shared" si="1"/>
        <v>92592978.109999999</v>
      </c>
    </row>
    <row r="9" spans="1:5" s="1" customFormat="1" x14ac:dyDescent="0.3">
      <c r="A9" s="3">
        <v>210101</v>
      </c>
      <c r="B9" s="3" t="s">
        <v>6</v>
      </c>
      <c r="C9" s="39">
        <f>SUM(C10:C12)</f>
        <v>88324853</v>
      </c>
      <c r="D9" s="39">
        <f t="shared" ref="D9:E9" si="2">SUM(D10:D12)</f>
        <v>85539853</v>
      </c>
      <c r="E9" s="39">
        <f t="shared" si="2"/>
        <v>92592978.109999999</v>
      </c>
    </row>
    <row r="10" spans="1:5" x14ac:dyDescent="0.3">
      <c r="A10" s="59">
        <v>21010101</v>
      </c>
      <c r="B10" s="48" t="s">
        <v>5</v>
      </c>
      <c r="C10" s="41">
        <v>88324853</v>
      </c>
      <c r="D10" s="41">
        <v>85539853</v>
      </c>
      <c r="E10" s="41">
        <v>92592978.109999999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39">
        <f>C21+C22+C27</f>
        <v>428206764</v>
      </c>
      <c r="D20" s="39">
        <f t="shared" ref="D20:E20" si="6">D21+D22+D27</f>
        <v>421739529</v>
      </c>
      <c r="E20" s="39">
        <f t="shared" si="6"/>
        <v>901407259.72000003</v>
      </c>
    </row>
    <row r="21" spans="1:5" x14ac:dyDescent="0.3">
      <c r="A21" s="59">
        <v>21030101</v>
      </c>
      <c r="B21" s="48" t="s">
        <v>17</v>
      </c>
      <c r="C21" s="41">
        <v>20000000</v>
      </c>
      <c r="D21" s="41">
        <v>19898765</v>
      </c>
      <c r="E21" s="41">
        <v>350000000</v>
      </c>
    </row>
    <row r="22" spans="1:5" s="1" customFormat="1" x14ac:dyDescent="0.3">
      <c r="A22" s="56">
        <v>21030102</v>
      </c>
      <c r="B22" s="57" t="s">
        <v>18</v>
      </c>
      <c r="C22" s="40">
        <f>SUM(C23:C26)</f>
        <v>408206764</v>
      </c>
      <c r="D22" s="40">
        <f t="shared" ref="D22:E22" si="7">SUM(D23:D26)</f>
        <v>401840764</v>
      </c>
      <c r="E22" s="40">
        <f t="shared" si="7"/>
        <v>528268094.85000002</v>
      </c>
    </row>
    <row r="23" spans="1:5" x14ac:dyDescent="0.3">
      <c r="A23" s="59">
        <v>21030102</v>
      </c>
      <c r="B23" s="48" t="s">
        <v>552</v>
      </c>
      <c r="C23" s="41"/>
      <c r="D23" s="41"/>
      <c r="E23" s="41">
        <v>85000000</v>
      </c>
    </row>
    <row r="24" spans="1:5" x14ac:dyDescent="0.3">
      <c r="A24" s="59">
        <v>21030102</v>
      </c>
      <c r="B24" s="48" t="s">
        <v>553</v>
      </c>
      <c r="C24" s="41"/>
      <c r="D24" s="41"/>
      <c r="E24" s="41">
        <v>74000000</v>
      </c>
    </row>
    <row r="25" spans="1:5" x14ac:dyDescent="0.3">
      <c r="A25" s="59">
        <v>21030102</v>
      </c>
      <c r="B25" s="48" t="s">
        <v>827</v>
      </c>
      <c r="C25" s="41">
        <v>408206764</v>
      </c>
      <c r="D25" s="41">
        <v>401840764</v>
      </c>
      <c r="E25" s="41">
        <v>369268094.85000002</v>
      </c>
    </row>
    <row r="26" spans="1:5" hidden="1" x14ac:dyDescent="0.3">
      <c r="A26" s="59">
        <v>21030102</v>
      </c>
      <c r="B26" s="48" t="s">
        <v>554</v>
      </c>
      <c r="C26" s="41"/>
      <c r="D26" s="41"/>
      <c r="E26" s="41"/>
    </row>
    <row r="27" spans="1:5" s="1" customFormat="1" x14ac:dyDescent="0.3">
      <c r="A27" s="63">
        <v>21030104</v>
      </c>
      <c r="B27" s="64" t="s">
        <v>19</v>
      </c>
      <c r="C27" s="39">
        <f>SUM(C28:C33)</f>
        <v>0</v>
      </c>
      <c r="D27" s="39">
        <f>SUM(D28:D33)</f>
        <v>0</v>
      </c>
      <c r="E27" s="39">
        <f>SUM(E28:E33)</f>
        <v>23139164.870000001</v>
      </c>
    </row>
    <row r="28" spans="1:5" x14ac:dyDescent="0.3">
      <c r="A28" s="59">
        <v>21030104</v>
      </c>
      <c r="B28" s="48" t="s">
        <v>747</v>
      </c>
      <c r="C28" s="41"/>
      <c r="D28" s="41"/>
      <c r="E28" s="41">
        <v>9833083.6400000006</v>
      </c>
    </row>
    <row r="29" spans="1:5" x14ac:dyDescent="0.3">
      <c r="A29" s="59">
        <v>21030104</v>
      </c>
      <c r="B29" s="48" t="s">
        <v>746</v>
      </c>
      <c r="C29" s="41"/>
      <c r="D29" s="41"/>
      <c r="E29" s="41">
        <v>9466081.2300000004</v>
      </c>
    </row>
    <row r="30" spans="1:5" x14ac:dyDescent="0.3">
      <c r="A30" s="59">
        <v>21030104</v>
      </c>
      <c r="B30" s="48" t="s">
        <v>858</v>
      </c>
      <c r="C30" s="41"/>
      <c r="D30" s="41"/>
      <c r="E30" s="41">
        <v>3480000</v>
      </c>
    </row>
    <row r="31" spans="1:5" x14ac:dyDescent="0.3">
      <c r="A31" s="59">
        <v>21030104</v>
      </c>
      <c r="B31" s="49" t="s">
        <v>857</v>
      </c>
      <c r="C31" s="41"/>
      <c r="D31" s="41"/>
      <c r="E31" s="68">
        <v>360000</v>
      </c>
    </row>
    <row r="32" spans="1:5" hidden="1" x14ac:dyDescent="0.3">
      <c r="A32" s="59"/>
      <c r="B32" s="48"/>
      <c r="C32" s="41"/>
      <c r="D32" s="41"/>
      <c r="E32" s="41"/>
    </row>
    <row r="33" spans="1:5" hidden="1" x14ac:dyDescent="0.3">
      <c r="A33" s="59"/>
      <c r="B33" s="48"/>
      <c r="C33" s="41"/>
      <c r="D33" s="41"/>
      <c r="E33" s="41"/>
    </row>
    <row r="34" spans="1:5" hidden="1" x14ac:dyDescent="0.3"/>
    <row r="35" spans="1:5" hidden="1" x14ac:dyDescent="0.3"/>
    <row r="36" spans="1:5" hidden="1" x14ac:dyDescent="0.3"/>
    <row r="37" spans="1:5" hidden="1" x14ac:dyDescent="0.3"/>
    <row r="38" spans="1:5" hidden="1" x14ac:dyDescent="0.3"/>
    <row r="39" spans="1:5" hidden="1" x14ac:dyDescent="0.3"/>
    <row r="40" spans="1:5" hidden="1" x14ac:dyDescent="0.3"/>
    <row r="41" spans="1:5" hidden="1" x14ac:dyDescent="0.3"/>
    <row r="42" spans="1:5" hidden="1" x14ac:dyDescent="0.3"/>
    <row r="43" spans="1:5" hidden="1" x14ac:dyDescent="0.3"/>
    <row r="44" spans="1:5" hidden="1" x14ac:dyDescent="0.3"/>
    <row r="45" spans="1:5" hidden="1" x14ac:dyDescent="0.3"/>
    <row r="46" spans="1:5" hidden="1" x14ac:dyDescent="0.3"/>
    <row r="47" spans="1:5" hidden="1" x14ac:dyDescent="0.3"/>
    <row r="48" spans="1:5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JdIv4pijEiuxQTBQbWmOEZBLlguCp2mfGXFfy6feQbnKrzFCXIPQTAacjmztUSyIFdi9dyTTdI7KFAShO2+FdA==" saltValue="YmkNYd0FYcIKd8rXULA67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42" orientation="landscape" useFirstPageNumber="1" r:id="rId1"/>
  <headerFooter>
    <oddFooter>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F300"/>
  <sheetViews>
    <sheetView view="pageBreakPreview" topLeftCell="A94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6" x14ac:dyDescent="0.3">
      <c r="A3" s="72" t="s">
        <v>340</v>
      </c>
      <c r="B3" s="72"/>
      <c r="C3" s="72"/>
      <c r="D3" s="72"/>
      <c r="E3" s="72"/>
    </row>
    <row r="4" spans="1:6" ht="28.9" customHeight="1" x14ac:dyDescent="0.3">
      <c r="A4" s="74" t="s">
        <v>799</v>
      </c>
      <c r="B4" s="74"/>
      <c r="C4" s="74"/>
      <c r="D4" s="74"/>
      <c r="E4" s="74"/>
    </row>
    <row r="5" spans="1:6" x14ac:dyDescent="0.3">
      <c r="A5" s="73" t="s">
        <v>738</v>
      </c>
      <c r="B5" s="73"/>
      <c r="C5" s="73"/>
      <c r="D5" s="73"/>
      <c r="E5" s="73"/>
    </row>
    <row r="6" spans="1:6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6" s="1" customFormat="1" x14ac:dyDescent="0.3">
      <c r="A7" s="4">
        <v>2</v>
      </c>
      <c r="B7" s="5" t="s">
        <v>20</v>
      </c>
      <c r="C7" s="12">
        <f>C8+C85+C89+C94</f>
        <v>916450923.16000009</v>
      </c>
      <c r="D7" s="12">
        <f>D8+D85+D89+D94</f>
        <v>775267797.52999997</v>
      </c>
      <c r="E7" s="12">
        <f>E8+E85+E89+E94</f>
        <v>781361923.99000001</v>
      </c>
    </row>
    <row r="8" spans="1:6" s="1" customFormat="1" x14ac:dyDescent="0.3">
      <c r="A8" s="4">
        <v>2202</v>
      </c>
      <c r="B8" s="5" t="s">
        <v>21</v>
      </c>
      <c r="C8" s="12">
        <f>C9+C14+C22+C36+C45+C48+C54+C63+C67+C70</f>
        <v>483331683</v>
      </c>
      <c r="D8" s="12">
        <f t="shared" ref="D8:E8" si="0">D9+D14+D22+D36+D45+D48+D54+D63+D67+D70</f>
        <v>366672477</v>
      </c>
      <c r="E8" s="12">
        <f t="shared" si="0"/>
        <v>286425000</v>
      </c>
    </row>
    <row r="9" spans="1:6" s="1" customFormat="1" x14ac:dyDescent="0.3">
      <c r="A9" s="4">
        <v>220201</v>
      </c>
      <c r="B9" s="5" t="s">
        <v>22</v>
      </c>
      <c r="C9" s="12">
        <f>SUM(C10:C13)</f>
        <v>2200000</v>
      </c>
      <c r="D9" s="12">
        <f t="shared" ref="D9:E9" si="1">SUM(D10:D13)</f>
        <v>1200000</v>
      </c>
      <c r="E9" s="12">
        <f t="shared" si="1"/>
        <v>2200000</v>
      </c>
    </row>
    <row r="10" spans="1:6" x14ac:dyDescent="0.3">
      <c r="A10" s="43">
        <v>22020101</v>
      </c>
      <c r="B10" s="44" t="s">
        <v>23</v>
      </c>
      <c r="C10" s="41"/>
      <c r="D10" s="41"/>
      <c r="E10" s="41"/>
      <c r="F10" s="49" t="s">
        <v>817</v>
      </c>
    </row>
    <row r="11" spans="1:6" x14ac:dyDescent="0.3">
      <c r="A11" s="43">
        <v>22020102</v>
      </c>
      <c r="B11" s="44" t="s">
        <v>24</v>
      </c>
      <c r="C11" s="41">
        <v>2200000</v>
      </c>
      <c r="D11" s="41">
        <v>1200000</v>
      </c>
      <c r="E11" s="41">
        <v>2200000</v>
      </c>
    </row>
    <row r="12" spans="1:6" hidden="1" x14ac:dyDescent="0.3">
      <c r="A12" s="43">
        <v>22020103</v>
      </c>
      <c r="B12" s="44" t="s">
        <v>25</v>
      </c>
      <c r="C12" s="41"/>
      <c r="D12" s="41"/>
      <c r="E12" s="41"/>
    </row>
    <row r="13" spans="1:6" hidden="1" x14ac:dyDescent="0.3">
      <c r="A13" s="43">
        <v>22020104</v>
      </c>
      <c r="B13" s="44" t="s">
        <v>26</v>
      </c>
      <c r="C13" s="41"/>
      <c r="D13" s="41"/>
      <c r="E13" s="41"/>
    </row>
    <row r="14" spans="1:6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6" hidden="1" x14ac:dyDescent="0.3">
      <c r="A15" s="43">
        <v>22020201</v>
      </c>
      <c r="B15" s="44"/>
      <c r="C15" s="41"/>
      <c r="D15" s="41"/>
      <c r="E15" s="41"/>
    </row>
    <row r="16" spans="1:6" hidden="1" x14ac:dyDescent="0.3">
      <c r="A16" s="43">
        <v>22020202</v>
      </c>
      <c r="B16" s="44"/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4400000</v>
      </c>
      <c r="D22" s="12">
        <f t="shared" ref="D22:E22" si="2">SUM(D23:D35)</f>
        <v>4326678.78</v>
      </c>
      <c r="E22" s="12">
        <f t="shared" si="2"/>
        <v>4500000</v>
      </c>
    </row>
    <row r="23" spans="1:5" x14ac:dyDescent="0.3">
      <c r="A23" s="43">
        <v>22020301</v>
      </c>
      <c r="B23" s="44" t="s">
        <v>36</v>
      </c>
      <c r="C23" s="41">
        <v>4400000</v>
      </c>
      <c r="D23" s="41">
        <v>4326678.78</v>
      </c>
      <c r="E23" s="41">
        <v>4500000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10181683</v>
      </c>
      <c r="D36" s="12">
        <f t="shared" ref="D36:E36" si="3">SUM(D37:D44)</f>
        <v>7985527.9400000004</v>
      </c>
      <c r="E36" s="12">
        <f t="shared" si="3"/>
        <v>9525000</v>
      </c>
    </row>
    <row r="37" spans="1:5" x14ac:dyDescent="0.3">
      <c r="A37" s="43">
        <v>22020401</v>
      </c>
      <c r="B37" s="44" t="s">
        <v>50</v>
      </c>
      <c r="C37" s="41">
        <v>8525000</v>
      </c>
      <c r="D37" s="41">
        <v>7985527.9400000004</v>
      </c>
      <c r="E37" s="41">
        <v>8525000</v>
      </c>
    </row>
    <row r="38" spans="1:5" x14ac:dyDescent="0.3">
      <c r="A38" s="43">
        <v>22020402</v>
      </c>
      <c r="B38" s="44" t="s">
        <v>51</v>
      </c>
      <c r="C38" s="41">
        <v>1656683</v>
      </c>
      <c r="D38" s="41"/>
      <c r="E38" s="41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500000</v>
      </c>
    </row>
    <row r="46" spans="1:5" x14ac:dyDescent="0.3">
      <c r="A46" s="43">
        <v>22020501</v>
      </c>
      <c r="B46" s="44" t="s">
        <v>59</v>
      </c>
      <c r="C46" s="41"/>
      <c r="D46" s="41"/>
      <c r="E46" s="41">
        <v>500000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1000000</v>
      </c>
      <c r="D67" s="12">
        <f t="shared" ref="D67:E67" si="8">SUM(D68:D69)</f>
        <v>54890.64</v>
      </c>
      <c r="E67" s="12">
        <f t="shared" si="8"/>
        <v>200000</v>
      </c>
    </row>
    <row r="68" spans="1:5" x14ac:dyDescent="0.3">
      <c r="A68" s="43">
        <v>22020901</v>
      </c>
      <c r="B68" s="44" t="s">
        <v>81</v>
      </c>
      <c r="C68" s="41">
        <v>1000000</v>
      </c>
      <c r="D68" s="41">
        <v>54890.64</v>
      </c>
      <c r="E68" s="41">
        <v>200000</v>
      </c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SUM(C71:C84)</f>
        <v>465550000</v>
      </c>
      <c r="D70" s="12">
        <f t="shared" ref="D70:E70" si="9">SUM(D71:D84)</f>
        <v>353105379.63999999</v>
      </c>
      <c r="E70" s="12">
        <f t="shared" si="9"/>
        <v>269500000</v>
      </c>
    </row>
    <row r="71" spans="1:5" x14ac:dyDescent="0.3">
      <c r="A71" s="43">
        <v>22021001</v>
      </c>
      <c r="B71" s="44" t="s">
        <v>84</v>
      </c>
      <c r="C71" s="41">
        <v>6500000</v>
      </c>
      <c r="D71" s="41">
        <v>6467274.5099999998</v>
      </c>
      <c r="E71" s="41">
        <v>65000000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6500000</v>
      </c>
      <c r="D76" s="41">
        <v>810000</v>
      </c>
      <c r="E76" s="41">
        <v>4500000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22021042</v>
      </c>
      <c r="B83" s="44" t="s">
        <v>769</v>
      </c>
      <c r="C83" s="41">
        <v>452550000</v>
      </c>
      <c r="D83" s="41">
        <v>345828105.13</v>
      </c>
      <c r="E83" s="41">
        <v>200000000</v>
      </c>
    </row>
    <row r="84" spans="1:5" hidden="1" x14ac:dyDescent="0.3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3">
      <c r="A85" s="4">
        <v>2204</v>
      </c>
      <c r="B85" s="5" t="s">
        <v>97</v>
      </c>
      <c r="C85" s="12">
        <f>C86</f>
        <v>433119240.16000003</v>
      </c>
      <c r="D85" s="12">
        <f t="shared" ref="D85:E85" si="10">D86</f>
        <v>408595320.52999997</v>
      </c>
      <c r="E85" s="12">
        <f t="shared" si="10"/>
        <v>494936923.98999995</v>
      </c>
    </row>
    <row r="86" spans="1:5" s="1" customFormat="1" x14ac:dyDescent="0.3">
      <c r="A86" s="4">
        <v>220401</v>
      </c>
      <c r="B86" s="5" t="s">
        <v>98</v>
      </c>
      <c r="C86" s="12">
        <f>C87+C88</f>
        <v>433119240.16000003</v>
      </c>
      <c r="D86" s="12">
        <f>D87+D88</f>
        <v>408595320.52999997</v>
      </c>
      <c r="E86" s="12">
        <f>E87+E88</f>
        <v>494936923.98999995</v>
      </c>
    </row>
    <row r="87" spans="1:5" s="38" customFormat="1" x14ac:dyDescent="0.3">
      <c r="A87" s="6">
        <v>22040105</v>
      </c>
      <c r="B87" s="7" t="s">
        <v>99</v>
      </c>
      <c r="C87" s="37">
        <f>SUM(C108:C125)</f>
        <v>286842541.16000003</v>
      </c>
      <c r="D87" s="37">
        <f>SUM(D108:D125)</f>
        <v>264674043.05000001</v>
      </c>
      <c r="E87" s="37">
        <f>SUM(E108:E125)</f>
        <v>319657224.98999995</v>
      </c>
    </row>
    <row r="88" spans="1:5" x14ac:dyDescent="0.3">
      <c r="A88" s="43">
        <v>22040109</v>
      </c>
      <c r="B88" s="44" t="s">
        <v>829</v>
      </c>
      <c r="C88" s="41">
        <v>146276699</v>
      </c>
      <c r="D88" s="41">
        <v>143921277.47999999</v>
      </c>
      <c r="E88" s="41">
        <v>175279699</v>
      </c>
    </row>
    <row r="89" spans="1:5" s="1" customFormat="1" x14ac:dyDescent="0.3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3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3">
      <c r="A91" s="43">
        <v>22050105</v>
      </c>
      <c r="B91" s="44" t="s">
        <v>103</v>
      </c>
      <c r="C91" s="41"/>
      <c r="D91" s="41"/>
      <c r="E91" s="41"/>
    </row>
    <row r="92" spans="1:5" hidden="1" x14ac:dyDescent="0.3">
      <c r="A92" s="43">
        <v>22050108</v>
      </c>
      <c r="B92" s="44" t="s">
        <v>104</v>
      </c>
      <c r="C92" s="41"/>
      <c r="D92" s="41"/>
      <c r="E92" s="41"/>
    </row>
    <row r="93" spans="1:5" hidden="1" x14ac:dyDescent="0.3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3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3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3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3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3">
      <c r="A98" s="43">
        <v>22060401</v>
      </c>
      <c r="B98" s="44" t="s">
        <v>110</v>
      </c>
      <c r="C98" s="41"/>
      <c r="D98" s="41"/>
      <c r="E98" s="41"/>
    </row>
    <row r="99" spans="1:5" hidden="1" x14ac:dyDescent="0.3">
      <c r="A99" s="48"/>
      <c r="B99" s="48"/>
      <c r="C99" s="41"/>
      <c r="D99" s="41"/>
      <c r="E99" s="41"/>
    </row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>
      <c r="A104" s="72" t="s">
        <v>767</v>
      </c>
      <c r="B104" s="72"/>
      <c r="C104" s="72"/>
      <c r="D104" s="72"/>
      <c r="E104" s="72"/>
    </row>
    <row r="105" spans="1:5" hidden="1" x14ac:dyDescent="0.3">
      <c r="A105" s="74" t="s">
        <v>800</v>
      </c>
      <c r="B105" s="74"/>
      <c r="C105" s="74"/>
      <c r="D105" s="74"/>
      <c r="E105" s="74"/>
    </row>
    <row r="106" spans="1:5" hidden="1" x14ac:dyDescent="0.3">
      <c r="A106" s="73" t="s">
        <v>738</v>
      </c>
      <c r="B106" s="73"/>
      <c r="C106" s="73"/>
      <c r="D106" s="73"/>
      <c r="E106" s="73"/>
    </row>
    <row r="107" spans="1:5" ht="45" x14ac:dyDescent="0.3">
      <c r="A107" s="58" t="s">
        <v>766</v>
      </c>
      <c r="B107" s="58" t="s">
        <v>1</v>
      </c>
      <c r="C107" s="50" t="s">
        <v>592</v>
      </c>
      <c r="D107" s="50" t="s">
        <v>593</v>
      </c>
      <c r="E107" s="50" t="s">
        <v>594</v>
      </c>
    </row>
    <row r="108" spans="1:5" x14ac:dyDescent="0.3">
      <c r="A108" s="60" t="s">
        <v>748</v>
      </c>
      <c r="B108" s="44" t="s">
        <v>557</v>
      </c>
      <c r="C108" s="41">
        <v>30671744</v>
      </c>
      <c r="D108" s="41">
        <v>22799744</v>
      </c>
      <c r="E108" s="41">
        <v>56292941.509999998</v>
      </c>
    </row>
    <row r="109" spans="1:5" x14ac:dyDescent="0.3">
      <c r="A109" s="60" t="s">
        <v>749</v>
      </c>
      <c r="B109" s="44" t="s">
        <v>558</v>
      </c>
      <c r="C109" s="41">
        <v>9778101.5999999996</v>
      </c>
      <c r="D109" s="41">
        <v>9778101.5999999996</v>
      </c>
      <c r="E109" s="41">
        <v>9778101.5999999996</v>
      </c>
    </row>
    <row r="110" spans="1:5" x14ac:dyDescent="0.3">
      <c r="A110" s="60" t="s">
        <v>750</v>
      </c>
      <c r="B110" s="44" t="s">
        <v>556</v>
      </c>
      <c r="C110" s="41">
        <v>120000</v>
      </c>
      <c r="D110" s="41">
        <v>120000</v>
      </c>
      <c r="E110" s="41">
        <v>120000</v>
      </c>
    </row>
    <row r="111" spans="1:5" x14ac:dyDescent="0.3">
      <c r="A111" s="60" t="s">
        <v>751</v>
      </c>
      <c r="B111" s="44" t="s">
        <v>555</v>
      </c>
      <c r="C111" s="41">
        <v>360000</v>
      </c>
      <c r="D111" s="41">
        <v>360000</v>
      </c>
      <c r="E111" s="41">
        <v>360000</v>
      </c>
    </row>
    <row r="112" spans="1:5" x14ac:dyDescent="0.3">
      <c r="A112" s="60" t="s">
        <v>752</v>
      </c>
      <c r="B112" s="44" t="s">
        <v>587</v>
      </c>
      <c r="C112" s="41">
        <v>6000000</v>
      </c>
      <c r="D112" s="41">
        <v>1334680</v>
      </c>
      <c r="E112" s="41">
        <v>1246445.52</v>
      </c>
    </row>
    <row r="113" spans="1:5" x14ac:dyDescent="0.3">
      <c r="A113" s="60" t="s">
        <v>753</v>
      </c>
      <c r="B113" s="44" t="s">
        <v>559</v>
      </c>
      <c r="C113" s="41">
        <v>15000000</v>
      </c>
      <c r="D113" s="41">
        <v>12410536.68</v>
      </c>
      <c r="E113" s="41">
        <v>28146470.25</v>
      </c>
    </row>
    <row r="114" spans="1:5" x14ac:dyDescent="0.3">
      <c r="A114" s="60" t="s">
        <v>754</v>
      </c>
      <c r="B114" s="44" t="s">
        <v>560</v>
      </c>
      <c r="C114" s="41">
        <v>180000000</v>
      </c>
      <c r="D114" s="41">
        <v>180000000</v>
      </c>
      <c r="E114" s="41">
        <v>180000000</v>
      </c>
    </row>
    <row r="115" spans="1:5" x14ac:dyDescent="0.3">
      <c r="A115" s="60" t="s">
        <v>755</v>
      </c>
      <c r="B115" s="44" t="s">
        <v>561</v>
      </c>
      <c r="C115" s="41">
        <v>3000000</v>
      </c>
      <c r="D115" s="41">
        <v>2171276.4</v>
      </c>
      <c r="E115" s="41">
        <v>2171276.4</v>
      </c>
    </row>
    <row r="116" spans="1:5" x14ac:dyDescent="0.3">
      <c r="A116" s="60" t="s">
        <v>756</v>
      </c>
      <c r="B116" s="44" t="s">
        <v>562</v>
      </c>
      <c r="C116" s="41">
        <v>10000000</v>
      </c>
      <c r="D116" s="41">
        <v>7000000</v>
      </c>
      <c r="E116" s="41">
        <v>10000000</v>
      </c>
    </row>
    <row r="117" spans="1:5" x14ac:dyDescent="0.3">
      <c r="A117" s="60" t="s">
        <v>757</v>
      </c>
      <c r="B117" s="44" t="s">
        <v>563</v>
      </c>
      <c r="C117" s="41">
        <v>1644705.96</v>
      </c>
      <c r="D117" s="41">
        <v>1644705.96</v>
      </c>
      <c r="E117" s="41">
        <v>1644705.96</v>
      </c>
    </row>
    <row r="118" spans="1:5" x14ac:dyDescent="0.3">
      <c r="A118" s="60" t="s">
        <v>758</v>
      </c>
      <c r="B118" s="44" t="s">
        <v>564</v>
      </c>
      <c r="C118" s="41">
        <v>15500000</v>
      </c>
      <c r="D118" s="41">
        <v>15500000</v>
      </c>
      <c r="E118" s="41">
        <v>15500000</v>
      </c>
    </row>
    <row r="119" spans="1:5" x14ac:dyDescent="0.3">
      <c r="A119" s="60" t="s">
        <v>759</v>
      </c>
      <c r="B119" s="44" t="s">
        <v>565</v>
      </c>
      <c r="C119" s="41">
        <v>2482107.36</v>
      </c>
      <c r="D119" s="41">
        <v>2482107.36</v>
      </c>
      <c r="E119" s="41">
        <v>2482107.36</v>
      </c>
    </row>
    <row r="120" spans="1:5" x14ac:dyDescent="0.3">
      <c r="A120" s="60" t="s">
        <v>760</v>
      </c>
      <c r="B120" s="44" t="s">
        <v>566</v>
      </c>
      <c r="C120" s="41">
        <v>6000000</v>
      </c>
      <c r="D120" s="41">
        <v>2787008.81</v>
      </c>
      <c r="E120" s="41">
        <v>5629294.1500000004</v>
      </c>
    </row>
    <row r="121" spans="1:5" x14ac:dyDescent="0.3">
      <c r="A121" s="60" t="s">
        <v>761</v>
      </c>
      <c r="B121" s="44" t="s">
        <v>860</v>
      </c>
      <c r="C121" s="41">
        <v>6000000</v>
      </c>
      <c r="D121" s="41">
        <v>6000000</v>
      </c>
      <c r="E121" s="41">
        <v>6000000</v>
      </c>
    </row>
    <row r="122" spans="1:5" x14ac:dyDescent="0.3">
      <c r="A122" s="60" t="s">
        <v>762</v>
      </c>
      <c r="B122" s="44" t="s">
        <v>588</v>
      </c>
      <c r="C122" s="41">
        <v>70588.2</v>
      </c>
      <c r="D122" s="41">
        <v>70588.2</v>
      </c>
      <c r="E122" s="41">
        <v>70588.2</v>
      </c>
    </row>
    <row r="123" spans="1:5" x14ac:dyDescent="0.3">
      <c r="A123" s="60" t="s">
        <v>763</v>
      </c>
      <c r="B123" s="44" t="s">
        <v>589</v>
      </c>
      <c r="C123" s="41">
        <v>60000</v>
      </c>
      <c r="D123" s="41">
        <v>60000</v>
      </c>
      <c r="E123" s="41">
        <v>60000</v>
      </c>
    </row>
    <row r="124" spans="1:5" x14ac:dyDescent="0.3">
      <c r="A124" s="60" t="s">
        <v>764</v>
      </c>
      <c r="B124" s="44" t="s">
        <v>590</v>
      </c>
      <c r="C124" s="41">
        <v>120000</v>
      </c>
      <c r="D124" s="41">
        <v>120000</v>
      </c>
      <c r="E124" s="41">
        <v>120000</v>
      </c>
    </row>
    <row r="125" spans="1:5" x14ac:dyDescent="0.3">
      <c r="A125" s="60" t="s">
        <v>765</v>
      </c>
      <c r="B125" s="44" t="s">
        <v>591</v>
      </c>
      <c r="C125" s="41">
        <v>35294.04</v>
      </c>
      <c r="D125" s="41">
        <v>35294.04</v>
      </c>
      <c r="E125" s="41">
        <v>35294.04</v>
      </c>
    </row>
    <row r="126" spans="1:5" hidden="1" x14ac:dyDescent="0.3"/>
    <row r="127" spans="1:5" hidden="1" x14ac:dyDescent="0.3"/>
    <row r="128" spans="1:5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ihkCDh67G5FIwm/TadivhHYrf6ynCTrJzpzO4BdQz9abDkVHOiwi9sbJKuF+C2Nlne6sKn67YmXQiMzzbZCT5w==" saltValue="io+Jd9F+9KqJmvUckkwmpA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89" firstPageNumber="43" orientation="landscape" useFirstPageNumber="1" r:id="rId1"/>
  <headerFooter>
    <oddFooter>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topLeftCell="A80" zoomScale="60" zoomScaleNormal="70" workbookViewId="0">
      <selection activeCell="A302" sqref="A302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4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143</v>
      </c>
      <c r="B1" s="72"/>
      <c r="C1" s="72"/>
      <c r="D1" s="72"/>
      <c r="E1" s="72"/>
      <c r="F1" s="72"/>
    </row>
    <row r="2" spans="1:6" x14ac:dyDescent="0.3">
      <c r="A2" s="73" t="s">
        <v>801</v>
      </c>
      <c r="B2" s="73"/>
      <c r="C2" s="73"/>
      <c r="D2" s="73"/>
      <c r="E2" s="73"/>
      <c r="F2" s="73"/>
    </row>
    <row r="3" spans="1:6" x14ac:dyDescent="0.3">
      <c r="A3" s="73" t="s">
        <v>738</v>
      </c>
      <c r="B3" s="73"/>
      <c r="C3" s="73"/>
      <c r="D3" s="73"/>
      <c r="E3" s="73"/>
      <c r="F3" s="73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603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1689488521.29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3">
      <c r="A8" s="42" t="s">
        <v>604</v>
      </c>
      <c r="B8" s="43">
        <v>32010101</v>
      </c>
      <c r="C8" s="44" t="s">
        <v>115</v>
      </c>
      <c r="D8" s="45"/>
      <c r="E8" s="45"/>
      <c r="F8" s="45"/>
    </row>
    <row r="9" spans="1:6" hidden="1" x14ac:dyDescent="0.3">
      <c r="A9" s="42"/>
      <c r="B9" s="43"/>
      <c r="C9" s="44" t="s">
        <v>770</v>
      </c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s="1" customFormat="1" x14ac:dyDescent="0.3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1489488521.29</v>
      </c>
    </row>
    <row r="12" spans="1:6" hidden="1" x14ac:dyDescent="0.3">
      <c r="A12" s="42" t="s">
        <v>605</v>
      </c>
      <c r="B12" s="43">
        <v>32010202</v>
      </c>
      <c r="C12" s="44" t="s">
        <v>117</v>
      </c>
      <c r="D12" s="45"/>
      <c r="E12" s="45"/>
      <c r="F12" s="45"/>
    </row>
    <row r="13" spans="1:6" x14ac:dyDescent="0.3">
      <c r="A13" s="42" t="s">
        <v>656</v>
      </c>
      <c r="B13" s="43">
        <v>32010220</v>
      </c>
      <c r="C13" s="44" t="s">
        <v>567</v>
      </c>
      <c r="D13" s="45"/>
      <c r="E13" s="45"/>
      <c r="F13" s="45">
        <v>400000000</v>
      </c>
    </row>
    <row r="14" spans="1:6" s="1" customFormat="1" x14ac:dyDescent="0.3">
      <c r="A14" s="65" t="s">
        <v>657</v>
      </c>
      <c r="B14" s="6">
        <v>32010221</v>
      </c>
      <c r="C14" s="7" t="s">
        <v>745</v>
      </c>
      <c r="D14" s="66">
        <f>SUM(D78:D98)</f>
        <v>0</v>
      </c>
      <c r="E14" s="66">
        <f>SUM(E78:E98)</f>
        <v>0</v>
      </c>
      <c r="F14" s="66">
        <f>SUM(F78:F98)</f>
        <v>1089488521.29</v>
      </c>
    </row>
    <row r="15" spans="1:6" hidden="1" x14ac:dyDescent="0.3">
      <c r="A15" s="48"/>
      <c r="B15" s="48"/>
      <c r="C15" s="48"/>
      <c r="D15" s="48"/>
      <c r="E15" s="48"/>
      <c r="F15" s="48"/>
    </row>
    <row r="16" spans="1:6" s="1" customFormat="1" x14ac:dyDescent="0.3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3">
      <c r="A17" s="42" t="s">
        <v>869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hidden="1" x14ac:dyDescent="0.3">
      <c r="A19" s="44"/>
      <c r="B19" s="43"/>
      <c r="C19" s="44"/>
      <c r="D19" s="45"/>
      <c r="E19" s="45"/>
      <c r="F19" s="45"/>
    </row>
    <row r="20" spans="1:6" hidden="1" x14ac:dyDescent="0.3">
      <c r="A20" s="44"/>
      <c r="B20" s="43"/>
      <c r="C20" s="44"/>
      <c r="D20" s="45"/>
      <c r="E20" s="45"/>
      <c r="F20" s="45"/>
    </row>
    <row r="21" spans="1:6" hidden="1" x14ac:dyDescent="0.3">
      <c r="A21" s="44"/>
      <c r="B21" s="43"/>
      <c r="C21" s="44"/>
      <c r="D21" s="45"/>
      <c r="E21" s="45"/>
      <c r="F21" s="45"/>
    </row>
    <row r="22" spans="1:6" s="1" customFormat="1" x14ac:dyDescent="0.3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3">
      <c r="A23" s="42" t="s">
        <v>870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3">
      <c r="A24" s="42" t="s">
        <v>871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3">
      <c r="A25" s="42" t="s">
        <v>872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3">
      <c r="A26" s="42" t="s">
        <v>873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3">
      <c r="A27" s="44"/>
      <c r="B27" s="43"/>
      <c r="C27" s="44"/>
      <c r="D27" s="45"/>
      <c r="E27" s="45"/>
      <c r="F27" s="45"/>
    </row>
    <row r="28" spans="1:6" s="1" customFormat="1" x14ac:dyDescent="0.3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hidden="1" x14ac:dyDescent="0.3">
      <c r="A29" s="42" t="s">
        <v>874</v>
      </c>
      <c r="B29" s="43">
        <v>32010501</v>
      </c>
      <c r="C29" s="44" t="s">
        <v>126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hidden="1" x14ac:dyDescent="0.3">
      <c r="A34" s="46"/>
      <c r="B34" s="47"/>
      <c r="C34" s="46"/>
      <c r="D34" s="45"/>
      <c r="E34" s="45"/>
      <c r="F34" s="45"/>
    </row>
    <row r="35" spans="1:6" hidden="1" x14ac:dyDescent="0.3">
      <c r="A35" s="46"/>
      <c r="B35" s="47"/>
      <c r="C35" s="46"/>
      <c r="D35" s="45"/>
      <c r="E35" s="45"/>
      <c r="F35" s="45"/>
    </row>
    <row r="36" spans="1:6" hidden="1" x14ac:dyDescent="0.3">
      <c r="A36" s="46"/>
      <c r="B36" s="47"/>
      <c r="C36" s="46"/>
      <c r="D36" s="45"/>
      <c r="E36" s="45"/>
      <c r="F36" s="45"/>
    </row>
    <row r="37" spans="1:6" s="1" customFormat="1" x14ac:dyDescent="0.3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3">
      <c r="A38" s="42" t="s">
        <v>875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3">
      <c r="A39" s="42" t="s">
        <v>876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s="1" customFormat="1" x14ac:dyDescent="0.3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3">
      <c r="A45" s="42" t="s">
        <v>877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2" t="s">
        <v>878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hidden="1" x14ac:dyDescent="0.3">
      <c r="A49" s="42" t="s">
        <v>879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2" t="s">
        <v>880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x14ac:dyDescent="0.3">
      <c r="A57" s="42" t="s">
        <v>881</v>
      </c>
      <c r="B57" s="43">
        <v>32020101</v>
      </c>
      <c r="C57" s="44" t="s">
        <v>828</v>
      </c>
      <c r="D57" s="45"/>
      <c r="E57" s="45"/>
      <c r="F57" s="45">
        <v>200000000</v>
      </c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882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883</v>
      </c>
      <c r="B61" s="43">
        <v>32020104</v>
      </c>
      <c r="C61" s="44" t="s">
        <v>137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s="1" customFormat="1" x14ac:dyDescent="0.3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3">
      <c r="A64" s="42" t="s">
        <v>884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3">
      <c r="A65" s="42" t="s">
        <v>885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3">
      <c r="A66" s="42" t="s">
        <v>886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3">
      <c r="A67" s="46"/>
      <c r="B67" s="47"/>
      <c r="C67" s="46"/>
      <c r="D67" s="45"/>
      <c r="E67" s="45"/>
      <c r="F67" s="45"/>
    </row>
    <row r="68" spans="1:6" hidden="1" x14ac:dyDescent="0.3">
      <c r="A68" s="46"/>
      <c r="B68" s="47"/>
      <c r="C68" s="46"/>
      <c r="D68" s="45"/>
      <c r="E68" s="45"/>
      <c r="F68" s="45"/>
    </row>
    <row r="69" spans="1:6" s="1" customFormat="1" x14ac:dyDescent="0.3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3">
      <c r="A70" s="42"/>
      <c r="B70" s="46"/>
      <c r="C70" s="46"/>
      <c r="D70" s="45"/>
      <c r="E70" s="45"/>
      <c r="F70" s="45"/>
    </row>
    <row r="71" spans="1:6" hidden="1" x14ac:dyDescent="0.3">
      <c r="A71" s="46"/>
      <c r="B71" s="46"/>
      <c r="C71" s="46"/>
      <c r="D71" s="45"/>
      <c r="E71" s="45"/>
      <c r="F71" s="45"/>
    </row>
    <row r="72" spans="1:6" hidden="1" x14ac:dyDescent="0.3"/>
    <row r="73" spans="1:6" hidden="1" x14ac:dyDescent="0.3">
      <c r="A73" s="72" t="s">
        <v>767</v>
      </c>
      <c r="B73" s="72"/>
      <c r="C73" s="72"/>
      <c r="D73" s="72"/>
      <c r="E73" s="72"/>
      <c r="F73" s="72"/>
    </row>
    <row r="74" spans="1:6" hidden="1" x14ac:dyDescent="0.3">
      <c r="A74" s="73" t="s">
        <v>802</v>
      </c>
      <c r="B74" s="73"/>
      <c r="C74" s="73"/>
      <c r="D74" s="73"/>
      <c r="E74" s="73"/>
      <c r="F74" s="73"/>
    </row>
    <row r="75" spans="1:6" hidden="1" x14ac:dyDescent="0.3">
      <c r="A75" s="73" t="s">
        <v>738</v>
      </c>
      <c r="B75" s="73"/>
      <c r="C75" s="73"/>
      <c r="D75" s="73"/>
      <c r="E75" s="73"/>
      <c r="F75" s="73"/>
    </row>
    <row r="76" spans="1:6" hidden="1" x14ac:dyDescent="0.3"/>
    <row r="77" spans="1:6" ht="45" x14ac:dyDescent="0.3">
      <c r="A77" s="50"/>
      <c r="B77" s="50" t="s">
        <v>766</v>
      </c>
      <c r="C77" s="50" t="s">
        <v>112</v>
      </c>
      <c r="D77" s="50" t="s">
        <v>592</v>
      </c>
      <c r="E77" s="50" t="s">
        <v>593</v>
      </c>
      <c r="F77" s="50" t="s">
        <v>594</v>
      </c>
    </row>
    <row r="78" spans="1:6" ht="45" x14ac:dyDescent="0.3">
      <c r="A78" s="42"/>
      <c r="B78" s="43" t="s">
        <v>748</v>
      </c>
      <c r="C78" s="44" t="s">
        <v>568</v>
      </c>
      <c r="D78" s="45"/>
      <c r="E78" s="45"/>
      <c r="F78" s="45">
        <v>205882352.94</v>
      </c>
    </row>
    <row r="79" spans="1:6" ht="30" hidden="1" x14ac:dyDescent="0.3">
      <c r="A79" s="42"/>
      <c r="B79" s="43" t="s">
        <v>749</v>
      </c>
      <c r="C79" s="44" t="s">
        <v>569</v>
      </c>
      <c r="D79" s="45"/>
      <c r="E79" s="45"/>
      <c r="F79" s="45"/>
    </row>
    <row r="80" spans="1:6" ht="30" x14ac:dyDescent="0.3">
      <c r="A80" s="42"/>
      <c r="B80" s="43" t="s">
        <v>750</v>
      </c>
      <c r="C80" s="44" t="s">
        <v>570</v>
      </c>
      <c r="D80" s="45"/>
      <c r="E80" s="45"/>
      <c r="F80" s="45">
        <v>58823529.409999996</v>
      </c>
    </row>
    <row r="81" spans="1:6" ht="45" x14ac:dyDescent="0.3">
      <c r="A81" s="42"/>
      <c r="B81" s="43" t="s">
        <v>751</v>
      </c>
      <c r="C81" s="44" t="s">
        <v>572</v>
      </c>
      <c r="D81" s="45"/>
      <c r="E81" s="45"/>
      <c r="F81" s="45">
        <v>68627450.980000004</v>
      </c>
    </row>
    <row r="82" spans="1:6" ht="45" x14ac:dyDescent="0.3">
      <c r="A82" s="42"/>
      <c r="B82" s="43" t="s">
        <v>752</v>
      </c>
      <c r="C82" s="44" t="s">
        <v>571</v>
      </c>
      <c r="D82" s="45"/>
      <c r="E82" s="45"/>
      <c r="F82" s="45">
        <v>6862745.0999999996</v>
      </c>
    </row>
    <row r="83" spans="1:6" ht="30" x14ac:dyDescent="0.3">
      <c r="A83" s="42"/>
      <c r="B83" s="43" t="s">
        <v>753</v>
      </c>
      <c r="C83" s="44" t="s">
        <v>573</v>
      </c>
      <c r="D83" s="45"/>
      <c r="E83" s="45"/>
      <c r="F83" s="45">
        <v>68627450.409999996</v>
      </c>
    </row>
    <row r="84" spans="1:6" ht="45" x14ac:dyDescent="0.3">
      <c r="A84" s="42"/>
      <c r="B84" s="43" t="s">
        <v>754</v>
      </c>
      <c r="C84" s="44" t="s">
        <v>574</v>
      </c>
      <c r="D84" s="45"/>
      <c r="E84" s="45"/>
      <c r="F84" s="45">
        <v>70058823.530000001</v>
      </c>
    </row>
    <row r="85" spans="1:6" ht="30" x14ac:dyDescent="0.3">
      <c r="A85" s="42"/>
      <c r="B85" s="43" t="s">
        <v>755</v>
      </c>
      <c r="C85" s="44" t="s">
        <v>575</v>
      </c>
      <c r="D85" s="45"/>
      <c r="E85" s="45"/>
      <c r="F85" s="45">
        <v>147058823.53</v>
      </c>
    </row>
    <row r="86" spans="1:6" ht="30" hidden="1" x14ac:dyDescent="0.3">
      <c r="A86" s="42"/>
      <c r="B86" s="43" t="s">
        <v>756</v>
      </c>
      <c r="C86" s="44" t="s">
        <v>576</v>
      </c>
      <c r="D86" s="45"/>
      <c r="E86" s="45"/>
      <c r="F86" s="45"/>
    </row>
    <row r="87" spans="1:6" ht="45" x14ac:dyDescent="0.3">
      <c r="A87" s="42"/>
      <c r="B87" s="43" t="s">
        <v>757</v>
      </c>
      <c r="C87" s="44" t="s">
        <v>577</v>
      </c>
      <c r="D87" s="45"/>
      <c r="E87" s="45"/>
      <c r="F87" s="45">
        <v>68627450.980000004</v>
      </c>
    </row>
    <row r="88" spans="1:6" ht="30" hidden="1" x14ac:dyDescent="0.3">
      <c r="A88" s="42"/>
      <c r="B88" s="43" t="s">
        <v>758</v>
      </c>
      <c r="C88" s="44" t="s">
        <v>578</v>
      </c>
      <c r="D88" s="45"/>
      <c r="E88" s="45"/>
      <c r="F88" s="45"/>
    </row>
    <row r="89" spans="1:6" ht="60" hidden="1" x14ac:dyDescent="0.3">
      <c r="A89" s="42"/>
      <c r="B89" s="43" t="s">
        <v>759</v>
      </c>
      <c r="C89" s="44" t="s">
        <v>579</v>
      </c>
      <c r="D89" s="45"/>
      <c r="E89" s="45"/>
      <c r="F89" s="45"/>
    </row>
    <row r="90" spans="1:6" ht="45" x14ac:dyDescent="0.3">
      <c r="A90" s="42"/>
      <c r="B90" s="43" t="s">
        <v>760</v>
      </c>
      <c r="C90" s="44" t="s">
        <v>580</v>
      </c>
      <c r="D90" s="45"/>
      <c r="E90" s="45"/>
      <c r="F90" s="45">
        <v>41176470.990000002</v>
      </c>
    </row>
    <row r="91" spans="1:6" ht="45" x14ac:dyDescent="0.3">
      <c r="A91" s="42"/>
      <c r="B91" s="43" t="s">
        <v>761</v>
      </c>
      <c r="C91" s="44" t="s">
        <v>581</v>
      </c>
      <c r="D91" s="45"/>
      <c r="E91" s="45"/>
      <c r="F91" s="45">
        <v>117647058.81999999</v>
      </c>
    </row>
    <row r="92" spans="1:6" ht="30" x14ac:dyDescent="0.3">
      <c r="A92" s="42"/>
      <c r="B92" s="43" t="s">
        <v>762</v>
      </c>
      <c r="C92" s="44" t="s">
        <v>582</v>
      </c>
      <c r="D92" s="45"/>
      <c r="E92" s="45"/>
      <c r="F92" s="45">
        <v>147058823.53</v>
      </c>
    </row>
    <row r="93" spans="1:6" ht="45" x14ac:dyDescent="0.3">
      <c r="A93" s="42"/>
      <c r="B93" s="43" t="s">
        <v>763</v>
      </c>
      <c r="C93" s="44" t="s">
        <v>583</v>
      </c>
      <c r="D93" s="45"/>
      <c r="E93" s="45"/>
      <c r="F93" s="45">
        <v>1166364.26</v>
      </c>
    </row>
    <row r="94" spans="1:6" x14ac:dyDescent="0.3">
      <c r="A94" s="42"/>
      <c r="B94" s="43" t="s">
        <v>764</v>
      </c>
      <c r="C94" s="44" t="s">
        <v>584</v>
      </c>
      <c r="D94" s="45"/>
      <c r="E94" s="45"/>
      <c r="F94" s="45">
        <v>37135882.689999998</v>
      </c>
    </row>
    <row r="95" spans="1:6" ht="30" x14ac:dyDescent="0.3">
      <c r="A95" s="42"/>
      <c r="B95" s="43" t="s">
        <v>765</v>
      </c>
      <c r="C95" s="44" t="s">
        <v>585</v>
      </c>
      <c r="D95" s="45"/>
      <c r="E95" s="45"/>
      <c r="F95" s="45">
        <v>44117647.060000002</v>
      </c>
    </row>
    <row r="96" spans="1:6" ht="45" x14ac:dyDescent="0.3">
      <c r="A96" s="42"/>
      <c r="B96" s="43" t="s">
        <v>768</v>
      </c>
      <c r="C96" s="44" t="s">
        <v>586</v>
      </c>
      <c r="D96" s="45"/>
      <c r="E96" s="45"/>
      <c r="F96" s="45">
        <v>6617647.0599999996</v>
      </c>
    </row>
    <row r="97" spans="1:6" hidden="1" x14ac:dyDescent="0.3">
      <c r="A97" s="46"/>
      <c r="B97" s="43"/>
      <c r="C97" s="44"/>
      <c r="D97" s="45"/>
      <c r="E97" s="45"/>
      <c r="F97" s="45"/>
    </row>
    <row r="98" spans="1:6" hidden="1" x14ac:dyDescent="0.3">
      <c r="A98" s="46"/>
      <c r="B98" s="43"/>
      <c r="C98" s="44"/>
      <c r="D98" s="45"/>
      <c r="E98" s="45"/>
      <c r="F98" s="45"/>
    </row>
    <row r="99" spans="1:6" hidden="1" x14ac:dyDescent="0.3"/>
    <row r="100" spans="1:6" hidden="1" x14ac:dyDescent="0.3"/>
    <row r="101" spans="1:6" hidden="1" x14ac:dyDescent="0.3"/>
    <row r="102" spans="1:6" hidden="1" x14ac:dyDescent="0.3"/>
    <row r="103" spans="1:6" hidden="1" x14ac:dyDescent="0.3"/>
    <row r="104" spans="1:6" hidden="1" x14ac:dyDescent="0.3"/>
    <row r="105" spans="1:6" hidden="1" x14ac:dyDescent="0.3"/>
    <row r="106" spans="1:6" hidden="1" x14ac:dyDescent="0.3"/>
    <row r="107" spans="1:6" hidden="1" x14ac:dyDescent="0.3"/>
    <row r="108" spans="1:6" hidden="1" x14ac:dyDescent="0.3"/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k1zbcKJv40GN5vzm+PO0Je7ii6YsWPj10+DCWbaeY2D9VwQdJjvHGHkjBzXe6WlyBCkah+MjCLFVujtolxDJ2g==" saltValue="16fnnhLibpKHNaeOZ4TvZQ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39370078740157483" right="0.39370078740157483" top="0.74803149606299213" bottom="0.74803149606299213" header="0.31496062992125984" footer="0.31496062992125984"/>
  <pageSetup scale="83" firstPageNumber="47" orientation="landscape" useFirstPageNumber="1" r:id="rId1"/>
  <headerFooter>
    <oddFooter>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803</v>
      </c>
      <c r="B3" s="74"/>
      <c r="C3" s="74"/>
      <c r="D3" s="74"/>
      <c r="E3" s="74"/>
    </row>
    <row r="4" spans="1:5" x14ac:dyDescent="0.3">
      <c r="A4" s="73" t="s">
        <v>739</v>
      </c>
      <c r="B4" s="73"/>
      <c r="C4" s="73"/>
      <c r="D4" s="73"/>
      <c r="E4" s="73"/>
    </row>
    <row r="6" spans="1:5" ht="51" customHeight="1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50234150</v>
      </c>
      <c r="D7" s="12">
        <f t="shared" ref="D7:E7" si="0">D8+D13+D20</f>
        <v>45760230</v>
      </c>
      <c r="E7" s="12">
        <f t="shared" si="0"/>
        <v>46984828.030000001</v>
      </c>
    </row>
    <row r="8" spans="1:5" s="1" customFormat="1" x14ac:dyDescent="0.3">
      <c r="A8" s="3">
        <v>2101</v>
      </c>
      <c r="B8" s="3" t="s">
        <v>5</v>
      </c>
      <c r="C8" s="12">
        <f>C9</f>
        <v>50234150</v>
      </c>
      <c r="D8" s="12">
        <f t="shared" ref="D8:E8" si="1">D9</f>
        <v>45760230</v>
      </c>
      <c r="E8" s="12">
        <f t="shared" si="1"/>
        <v>46984828.030000001</v>
      </c>
    </row>
    <row r="9" spans="1:5" s="1" customFormat="1" x14ac:dyDescent="0.3">
      <c r="A9" s="3">
        <v>210101</v>
      </c>
      <c r="B9" s="3" t="s">
        <v>6</v>
      </c>
      <c r="C9" s="12">
        <f>SUM(C10:C12)</f>
        <v>50234150</v>
      </c>
      <c r="D9" s="12">
        <f t="shared" ref="D9:E9" si="2">SUM(D10:D12)</f>
        <v>45760230</v>
      </c>
      <c r="E9" s="12">
        <f t="shared" si="2"/>
        <v>46984828.030000001</v>
      </c>
    </row>
    <row r="10" spans="1:5" x14ac:dyDescent="0.3">
      <c r="A10" s="59">
        <v>21010101</v>
      </c>
      <c r="B10" s="48" t="s">
        <v>5</v>
      </c>
      <c r="C10" s="41">
        <v>50234150</v>
      </c>
      <c r="D10" s="41">
        <v>45760230</v>
      </c>
      <c r="E10" s="41">
        <v>46984828.030000001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zxN0rdjo9sT1NNKPIvF4oQkpKRoGTiHY/kOBvF99raCMdWnZT8D2FSAar3r1nsSN4kBCMO9s8oyp+DfHKQBwuA==" saltValue="gCxO+G+hXX7DIWeWlgvf9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51" orientation="landscape" useFirstPageNumber="1" r:id="rId1"/>
  <headerFooter>
    <oddFooter>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topLeftCell="A11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804</v>
      </c>
      <c r="B4" s="74"/>
      <c r="C4" s="74"/>
      <c r="D4" s="74"/>
      <c r="E4" s="74"/>
    </row>
    <row r="5" spans="1:5" x14ac:dyDescent="0.3">
      <c r="A5" s="73" t="s">
        <v>739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51750000</v>
      </c>
      <c r="D7" s="12">
        <f t="shared" ref="D7:E7" si="0">D8+D84+D88+D93</f>
        <v>28097000</v>
      </c>
      <c r="E7" s="12">
        <f t="shared" si="0"/>
        <v>46915016.620000005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51750000</v>
      </c>
      <c r="D8" s="12">
        <f t="shared" ref="D8:E8" si="1">D9+D14+D22+D36+D45+D48+D54+D63+D67+D70</f>
        <v>28097000</v>
      </c>
      <c r="E8" s="12">
        <f t="shared" si="1"/>
        <v>46915016.620000005</v>
      </c>
    </row>
    <row r="9" spans="1:5" s="1" customFormat="1" x14ac:dyDescent="0.3">
      <c r="A9" s="4">
        <v>220201</v>
      </c>
      <c r="B9" s="5" t="s">
        <v>22</v>
      </c>
      <c r="C9" s="12">
        <f>SUM(C10:C13)</f>
        <v>2200000</v>
      </c>
      <c r="D9" s="12">
        <f t="shared" ref="D9:E9" si="2">SUM(D10:D13)</f>
        <v>1720000</v>
      </c>
      <c r="E9" s="12">
        <f t="shared" si="2"/>
        <v>2200000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2200000</v>
      </c>
      <c r="D11" s="41">
        <v>1720000</v>
      </c>
      <c r="E11" s="41">
        <v>2200000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2250000</v>
      </c>
      <c r="D14" s="12">
        <f>SUM(D15:D21)</f>
        <v>1065000</v>
      </c>
      <c r="E14" s="12">
        <f>SUM(E15:E21)</f>
        <v>1500000</v>
      </c>
    </row>
    <row r="15" spans="1:5" x14ac:dyDescent="0.3">
      <c r="A15" s="43">
        <v>22020201</v>
      </c>
      <c r="B15" s="44" t="s">
        <v>28</v>
      </c>
      <c r="C15" s="41">
        <v>2250000</v>
      </c>
      <c r="D15" s="41">
        <v>1065000</v>
      </c>
      <c r="E15" s="41">
        <v>1500000</v>
      </c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43450000</v>
      </c>
      <c r="D36" s="12">
        <f t="shared" ref="D36:E36" si="4">SUM(D37:D44)</f>
        <v>24252000</v>
      </c>
      <c r="E36" s="12">
        <f t="shared" si="4"/>
        <v>40515016.620000005</v>
      </c>
    </row>
    <row r="37" spans="1:5" x14ac:dyDescent="0.3">
      <c r="A37" s="43">
        <v>22020401</v>
      </c>
      <c r="B37" s="44" t="s">
        <v>50</v>
      </c>
      <c r="C37" s="41">
        <v>7700000</v>
      </c>
      <c r="D37" s="41">
        <v>1202000</v>
      </c>
      <c r="E37" s="41">
        <v>5100000</v>
      </c>
    </row>
    <row r="38" spans="1:5" x14ac:dyDescent="0.3">
      <c r="A38" s="43">
        <v>22020402</v>
      </c>
      <c r="B38" s="44" t="s">
        <v>51</v>
      </c>
      <c r="C38" s="41">
        <v>4400000</v>
      </c>
      <c r="D38" s="41">
        <v>3400000</v>
      </c>
      <c r="E38" s="41">
        <v>3500000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x14ac:dyDescent="0.3">
      <c r="A40" s="43">
        <v>22020404</v>
      </c>
      <c r="B40" s="44" t="s">
        <v>53</v>
      </c>
      <c r="C40" s="41">
        <v>1650000</v>
      </c>
      <c r="D40" s="41">
        <v>650000</v>
      </c>
      <c r="E40" s="41">
        <v>3500000</v>
      </c>
    </row>
    <row r="41" spans="1:5" x14ac:dyDescent="0.3">
      <c r="A41" s="43">
        <v>22020405</v>
      </c>
      <c r="B41" s="44" t="s">
        <v>54</v>
      </c>
      <c r="C41" s="41">
        <v>29700000</v>
      </c>
      <c r="D41" s="41">
        <v>19000000</v>
      </c>
      <c r="E41" s="41">
        <v>28415016.620000001</v>
      </c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500000</v>
      </c>
    </row>
    <row r="46" spans="1:5" x14ac:dyDescent="0.3">
      <c r="A46" s="43">
        <v>22020501</v>
      </c>
      <c r="B46" s="44" t="s">
        <v>59</v>
      </c>
      <c r="C46" s="41"/>
      <c r="D46" s="41"/>
      <c r="E46" s="41">
        <v>500000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3850000</v>
      </c>
      <c r="D70" s="12">
        <f t="shared" ref="D70:E70" si="10">SUM(D71:D83)</f>
        <v>1060000</v>
      </c>
      <c r="E70" s="12">
        <f t="shared" si="10"/>
        <v>2200000</v>
      </c>
    </row>
    <row r="71" spans="1:5" hidden="1" x14ac:dyDescent="0.3">
      <c r="A71" s="43">
        <v>22021001</v>
      </c>
      <c r="B71" s="44" t="s">
        <v>84</v>
      </c>
      <c r="C71" s="41"/>
      <c r="D71" s="41"/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3850000</v>
      </c>
      <c r="D76" s="41">
        <v>1060000</v>
      </c>
      <c r="E76" s="41">
        <v>2200000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5j8zO1xKIBvPX+8aoU8ve6faHHuaCspLbXER0Cy/75fN43LX2mVGLwAHpXCVs91vLHupZcBXO/MpFz4keTFn1Q==" saltValue="qOmqB9tDNjBzC34ZC4OBV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firstPageNumber="52" orientation="landscape" useFirstPageNumber="1" r:id="rId1"/>
  <headerFooter>
    <oddFooter>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zoomScale="60" zoomScaleNormal="130" workbookViewId="0">
      <selection activeCell="A10" sqref="A10:XFD10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143</v>
      </c>
      <c r="B1" s="72"/>
      <c r="C1" s="72"/>
      <c r="D1" s="72"/>
      <c r="E1" s="72"/>
    </row>
    <row r="2" spans="1:6" x14ac:dyDescent="0.3">
      <c r="A2" s="73" t="s">
        <v>805</v>
      </c>
      <c r="B2" s="73"/>
      <c r="C2" s="73"/>
      <c r="D2" s="73"/>
      <c r="E2" s="73"/>
    </row>
    <row r="3" spans="1:6" x14ac:dyDescent="0.3">
      <c r="A3" s="73" t="s">
        <v>739</v>
      </c>
      <c r="B3" s="73"/>
      <c r="C3" s="73"/>
      <c r="D3" s="73"/>
      <c r="E3" s="73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606</v>
      </c>
      <c r="B6" s="4">
        <v>3</v>
      </c>
      <c r="C6" s="5" t="s">
        <v>113</v>
      </c>
      <c r="D6" s="11">
        <f>D7+D17+D39+D45+D51+D60+D67+D79+D86+D92</f>
        <v>415900000</v>
      </c>
      <c r="E6" s="11">
        <f t="shared" ref="E6:F6" si="0">E7+E17+E39+E45+E51+E60+E67+E79+E86+E92</f>
        <v>173821086.38999999</v>
      </c>
      <c r="F6" s="11">
        <f t="shared" si="0"/>
        <v>360000000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10000000</v>
      </c>
      <c r="E7" s="11">
        <f t="shared" ref="E7:F7" si="1">SUM(E8:E16)</f>
        <v>1497062.69</v>
      </c>
      <c r="F7" s="11">
        <f t="shared" si="1"/>
        <v>35000000</v>
      </c>
    </row>
    <row r="8" spans="1:6" x14ac:dyDescent="0.3">
      <c r="A8" s="42" t="s">
        <v>607</v>
      </c>
      <c r="B8" s="43">
        <v>32010101</v>
      </c>
      <c r="C8" s="44" t="s">
        <v>861</v>
      </c>
      <c r="D8" s="45">
        <v>10000000</v>
      </c>
      <c r="E8" s="45">
        <v>1497062.69</v>
      </c>
      <c r="F8" s="45">
        <v>35000000</v>
      </c>
    </row>
    <row r="9" spans="1:6" hidden="1" x14ac:dyDescent="0.3">
      <c r="A9" s="44"/>
      <c r="B9" s="43"/>
      <c r="C9" s="44" t="s">
        <v>914</v>
      </c>
      <c r="D9" s="45"/>
      <c r="E9" s="45"/>
      <c r="F9" s="45"/>
    </row>
    <row r="10" spans="1:6" hidden="1" x14ac:dyDescent="0.3">
      <c r="A10" s="44"/>
      <c r="B10" s="43"/>
      <c r="C10" s="44" t="s">
        <v>910</v>
      </c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SUM(D18:D38)</f>
        <v>405900000</v>
      </c>
      <c r="E17" s="11">
        <f t="shared" ref="E17:F17" si="2">SUM(E18:E38)</f>
        <v>172324023.69999999</v>
      </c>
      <c r="F17" s="11">
        <f t="shared" si="2"/>
        <v>325000000</v>
      </c>
    </row>
    <row r="18" spans="1:6" x14ac:dyDescent="0.3">
      <c r="A18" s="42" t="s">
        <v>608</v>
      </c>
      <c r="B18" s="43">
        <v>32010202</v>
      </c>
      <c r="C18" s="44" t="s">
        <v>830</v>
      </c>
      <c r="D18" s="45">
        <v>100000000</v>
      </c>
      <c r="E18" s="45">
        <v>83001319.489999995</v>
      </c>
      <c r="F18" s="45">
        <v>100000000</v>
      </c>
    </row>
    <row r="19" spans="1:6" hidden="1" x14ac:dyDescent="0.3">
      <c r="A19" s="42"/>
      <c r="B19" s="71"/>
      <c r="C19" s="44" t="s">
        <v>915</v>
      </c>
      <c r="D19" s="45"/>
      <c r="E19" s="45"/>
      <c r="F19" s="45"/>
    </row>
    <row r="20" spans="1:6" hidden="1" x14ac:dyDescent="0.3">
      <c r="A20" s="42"/>
      <c r="B20" s="71"/>
      <c r="C20" s="44" t="s">
        <v>916</v>
      </c>
      <c r="D20" s="45"/>
      <c r="E20" s="45"/>
      <c r="F20" s="45"/>
    </row>
    <row r="21" spans="1:6" ht="30" hidden="1" x14ac:dyDescent="0.3">
      <c r="A21" s="42"/>
      <c r="B21" s="71"/>
      <c r="C21" s="44" t="s">
        <v>917</v>
      </c>
      <c r="D21" s="45"/>
      <c r="E21" s="45"/>
      <c r="F21" s="45"/>
    </row>
    <row r="22" spans="1:6" x14ac:dyDescent="0.3">
      <c r="A22" s="42" t="s">
        <v>608</v>
      </c>
      <c r="B22" s="49">
        <v>32010203</v>
      </c>
      <c r="C22" s="44" t="s">
        <v>831</v>
      </c>
      <c r="D22" s="45">
        <v>50000000</v>
      </c>
      <c r="E22" s="45">
        <v>7555000</v>
      </c>
      <c r="F22" s="45">
        <v>10000000</v>
      </c>
    </row>
    <row r="23" spans="1:6" hidden="1" x14ac:dyDescent="0.3">
      <c r="A23" s="42"/>
      <c r="C23" s="44" t="s">
        <v>918</v>
      </c>
      <c r="D23" s="45"/>
      <c r="E23" s="45"/>
      <c r="F23" s="45"/>
    </row>
    <row r="24" spans="1:6" hidden="1" x14ac:dyDescent="0.3">
      <c r="A24" s="42"/>
      <c r="C24" s="44" t="s">
        <v>919</v>
      </c>
      <c r="D24" s="45"/>
      <c r="E24" s="45"/>
      <c r="F24" s="45"/>
    </row>
    <row r="25" spans="1:6" x14ac:dyDescent="0.3">
      <c r="A25" s="42" t="s">
        <v>658</v>
      </c>
      <c r="B25" s="47">
        <v>32010204</v>
      </c>
      <c r="C25" s="46" t="s">
        <v>832</v>
      </c>
      <c r="D25" s="45">
        <v>150000000</v>
      </c>
      <c r="E25" s="45">
        <v>58382654.210000001</v>
      </c>
      <c r="F25" s="45">
        <v>150000000</v>
      </c>
    </row>
    <row r="26" spans="1:6" hidden="1" x14ac:dyDescent="0.3">
      <c r="A26" s="42"/>
      <c r="B26" s="47"/>
      <c r="C26" s="44" t="s">
        <v>920</v>
      </c>
      <c r="D26" s="45"/>
      <c r="E26" s="45"/>
      <c r="F26" s="45"/>
    </row>
    <row r="27" spans="1:6" hidden="1" x14ac:dyDescent="0.3">
      <c r="A27" s="42"/>
      <c r="B27" s="47"/>
      <c r="C27" s="44" t="s">
        <v>921</v>
      </c>
      <c r="D27" s="45"/>
      <c r="E27" s="45"/>
      <c r="F27" s="45"/>
    </row>
    <row r="28" spans="1:6" hidden="1" x14ac:dyDescent="0.3">
      <c r="A28" s="42"/>
      <c r="B28" s="47"/>
      <c r="C28" s="44" t="s">
        <v>922</v>
      </c>
      <c r="D28" s="45"/>
      <c r="E28" s="45"/>
      <c r="F28" s="45"/>
    </row>
    <row r="29" spans="1:6" hidden="1" x14ac:dyDescent="0.3">
      <c r="A29" s="42"/>
      <c r="B29" s="47"/>
      <c r="C29" s="44" t="s">
        <v>923</v>
      </c>
      <c r="D29" s="45"/>
      <c r="E29" s="45"/>
      <c r="F29" s="45"/>
    </row>
    <row r="30" spans="1:6" x14ac:dyDescent="0.3">
      <c r="A30" s="42" t="s">
        <v>659</v>
      </c>
      <c r="B30" s="47">
        <v>32010205</v>
      </c>
      <c r="C30" s="44" t="s">
        <v>833</v>
      </c>
      <c r="D30" s="45">
        <v>30000000</v>
      </c>
      <c r="E30" s="45">
        <v>2450500</v>
      </c>
      <c r="F30" s="45"/>
    </row>
    <row r="31" spans="1:6" x14ac:dyDescent="0.3">
      <c r="A31" s="42" t="s">
        <v>660</v>
      </c>
      <c r="B31" s="43">
        <v>320101206</v>
      </c>
      <c r="C31" s="44" t="s">
        <v>834</v>
      </c>
      <c r="D31" s="45">
        <v>20000000</v>
      </c>
      <c r="E31" s="45">
        <v>7300400</v>
      </c>
      <c r="F31" s="45">
        <v>15000000</v>
      </c>
    </row>
    <row r="32" spans="1:6" hidden="1" x14ac:dyDescent="0.3">
      <c r="A32" s="42"/>
      <c r="B32" s="43"/>
      <c r="C32" s="44" t="s">
        <v>910</v>
      </c>
      <c r="D32" s="45"/>
      <c r="E32" s="45"/>
      <c r="F32" s="45"/>
    </row>
    <row r="33" spans="1:6" hidden="1" x14ac:dyDescent="0.3">
      <c r="A33" s="42"/>
      <c r="B33" s="43"/>
      <c r="C33" s="44" t="s">
        <v>911</v>
      </c>
      <c r="D33" s="45"/>
      <c r="E33" s="45"/>
      <c r="F33" s="45"/>
    </row>
    <row r="34" spans="1:6" x14ac:dyDescent="0.3">
      <c r="A34" s="42" t="s">
        <v>905</v>
      </c>
      <c r="B34" s="43">
        <v>320101207</v>
      </c>
      <c r="C34" s="44" t="s">
        <v>835</v>
      </c>
      <c r="D34" s="45">
        <v>55900000</v>
      </c>
      <c r="E34" s="45">
        <v>13634150</v>
      </c>
      <c r="F34" s="45">
        <v>50000000</v>
      </c>
    </row>
    <row r="35" spans="1:6" hidden="1" x14ac:dyDescent="0.3">
      <c r="A35" s="46"/>
      <c r="B35" s="47"/>
      <c r="C35" s="44" t="s">
        <v>924</v>
      </c>
      <c r="D35" s="45"/>
      <c r="E35" s="45"/>
      <c r="F35" s="45"/>
    </row>
    <row r="36" spans="1:6" hidden="1" x14ac:dyDescent="0.3">
      <c r="A36" s="46"/>
      <c r="B36" s="47"/>
      <c r="C36" s="46"/>
      <c r="D36" s="45"/>
      <c r="E36" s="45"/>
      <c r="F36" s="45"/>
    </row>
    <row r="37" spans="1:6" hidden="1" x14ac:dyDescent="0.3">
      <c r="A37" s="46"/>
      <c r="B37" s="47"/>
      <c r="C37" s="46"/>
      <c r="D37" s="45"/>
      <c r="E37" s="45"/>
      <c r="F37" s="45"/>
    </row>
    <row r="38" spans="1:6" hidden="1" x14ac:dyDescent="0.3">
      <c r="A38" s="46"/>
      <c r="B38" s="47"/>
      <c r="C38" s="46"/>
      <c r="D38" s="45"/>
      <c r="E38" s="45"/>
      <c r="F38" s="45"/>
    </row>
    <row r="39" spans="1:6" s="1" customFormat="1" x14ac:dyDescent="0.3">
      <c r="A39" s="5"/>
      <c r="B39" s="4">
        <v>320103</v>
      </c>
      <c r="C39" s="5" t="s">
        <v>118</v>
      </c>
      <c r="D39" s="11">
        <f>SUM(D40:D44)</f>
        <v>0</v>
      </c>
      <c r="E39" s="11">
        <f t="shared" ref="E39:F39" si="3">SUM(E40:E44)</f>
        <v>0</v>
      </c>
      <c r="F39" s="11">
        <f t="shared" si="3"/>
        <v>0</v>
      </c>
    </row>
    <row r="40" spans="1:6" x14ac:dyDescent="0.3">
      <c r="A40" s="42" t="s">
        <v>661</v>
      </c>
      <c r="B40" s="43">
        <v>32010301</v>
      </c>
      <c r="C40" s="44" t="s">
        <v>119</v>
      </c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s="1" customFormat="1" x14ac:dyDescent="0.3">
      <c r="A45" s="5"/>
      <c r="B45" s="4">
        <v>32010400</v>
      </c>
      <c r="C45" s="5" t="s">
        <v>120</v>
      </c>
      <c r="D45" s="11">
        <f>SUM(D46:D50)</f>
        <v>0</v>
      </c>
      <c r="E45" s="11">
        <f t="shared" ref="E45:F45" si="4">SUM(E46:E50)</f>
        <v>0</v>
      </c>
      <c r="F45" s="11">
        <f t="shared" si="4"/>
        <v>0</v>
      </c>
    </row>
    <row r="46" spans="1:6" hidden="1" x14ac:dyDescent="0.3">
      <c r="A46" s="42" t="s">
        <v>662</v>
      </c>
      <c r="B46" s="43">
        <v>32010405</v>
      </c>
      <c r="C46" s="44" t="s">
        <v>121</v>
      </c>
      <c r="D46" s="45"/>
      <c r="E46" s="45"/>
      <c r="F46" s="45"/>
    </row>
    <row r="47" spans="1:6" hidden="1" x14ac:dyDescent="0.3">
      <c r="A47" s="42" t="s">
        <v>663</v>
      </c>
      <c r="B47" s="43">
        <v>32010406</v>
      </c>
      <c r="C47" s="44" t="s">
        <v>122</v>
      </c>
      <c r="D47" s="45"/>
      <c r="E47" s="45"/>
      <c r="F47" s="45"/>
    </row>
    <row r="48" spans="1:6" hidden="1" x14ac:dyDescent="0.3">
      <c r="A48" s="42" t="s">
        <v>664</v>
      </c>
      <c r="B48" s="43">
        <v>32010407</v>
      </c>
      <c r="C48" s="44" t="s">
        <v>123</v>
      </c>
      <c r="D48" s="45"/>
      <c r="E48" s="45"/>
      <c r="F48" s="45"/>
    </row>
    <row r="49" spans="1:6" hidden="1" x14ac:dyDescent="0.3">
      <c r="A49" s="42" t="s">
        <v>665</v>
      </c>
      <c r="B49" s="43">
        <v>32010408</v>
      </c>
      <c r="C49" s="44" t="s">
        <v>124</v>
      </c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s="1" customFormat="1" x14ac:dyDescent="0.3">
      <c r="A51" s="5"/>
      <c r="B51" s="4">
        <v>320105</v>
      </c>
      <c r="C51" s="5" t="s">
        <v>125</v>
      </c>
      <c r="D51" s="11">
        <f>SUM(D52:D59)</f>
        <v>0</v>
      </c>
      <c r="E51" s="11">
        <f t="shared" ref="E51:F51" si="5">SUM(E52:E59)</f>
        <v>0</v>
      </c>
      <c r="F51" s="11">
        <f t="shared" si="5"/>
        <v>0</v>
      </c>
    </row>
    <row r="52" spans="1:6" x14ac:dyDescent="0.3">
      <c r="A52" s="42" t="s">
        <v>666</v>
      </c>
      <c r="B52" s="43">
        <v>32010501</v>
      </c>
      <c r="C52" s="44" t="s">
        <v>126</v>
      </c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hidden="1" x14ac:dyDescent="0.3">
      <c r="A57" s="46"/>
      <c r="B57" s="47"/>
      <c r="C57" s="46"/>
      <c r="D57" s="45"/>
      <c r="E57" s="45"/>
      <c r="F57" s="45"/>
    </row>
    <row r="58" spans="1:6" hidden="1" x14ac:dyDescent="0.3">
      <c r="A58" s="46"/>
      <c r="B58" s="47"/>
      <c r="C58" s="46"/>
      <c r="D58" s="45"/>
      <c r="E58" s="45"/>
      <c r="F58" s="45"/>
    </row>
    <row r="59" spans="1:6" hidden="1" x14ac:dyDescent="0.3">
      <c r="A59" s="46"/>
      <c r="B59" s="47"/>
      <c r="C59" s="46"/>
      <c r="D59" s="45"/>
      <c r="E59" s="45"/>
      <c r="F59" s="45"/>
    </row>
    <row r="60" spans="1:6" s="1" customFormat="1" x14ac:dyDescent="0.3">
      <c r="A60" s="5"/>
      <c r="B60" s="4">
        <v>320106</v>
      </c>
      <c r="C60" s="5" t="s">
        <v>127</v>
      </c>
      <c r="D60" s="11">
        <f>SUM(D61:D66)</f>
        <v>0</v>
      </c>
      <c r="E60" s="11">
        <f t="shared" ref="E60:F60" si="6">SUM(E61:E66)</f>
        <v>0</v>
      </c>
      <c r="F60" s="11">
        <f t="shared" si="6"/>
        <v>0</v>
      </c>
    </row>
    <row r="61" spans="1:6" hidden="1" x14ac:dyDescent="0.3">
      <c r="A61" s="42" t="s">
        <v>667</v>
      </c>
      <c r="B61" s="43">
        <v>32010601</v>
      </c>
      <c r="C61" s="44" t="s">
        <v>128</v>
      </c>
      <c r="D61" s="45"/>
      <c r="E61" s="45"/>
      <c r="F61" s="45"/>
    </row>
    <row r="62" spans="1:6" hidden="1" x14ac:dyDescent="0.3">
      <c r="A62" s="42" t="s">
        <v>668</v>
      </c>
      <c r="B62" s="43">
        <v>32010602</v>
      </c>
      <c r="C62" s="44" t="s">
        <v>129</v>
      </c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4"/>
      <c r="B65" s="43"/>
      <c r="C65" s="44"/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s="1" customFormat="1" x14ac:dyDescent="0.3">
      <c r="A67" s="5"/>
      <c r="B67" s="4">
        <v>320109</v>
      </c>
      <c r="C67" s="5" t="s">
        <v>130</v>
      </c>
      <c r="D67" s="11">
        <f>SUM(D68:D78)</f>
        <v>0</v>
      </c>
      <c r="E67" s="11">
        <f t="shared" ref="E67:F67" si="7">SUM(E68:E78)</f>
        <v>0</v>
      </c>
      <c r="F67" s="11">
        <f t="shared" si="7"/>
        <v>0</v>
      </c>
    </row>
    <row r="68" spans="1:6" hidden="1" x14ac:dyDescent="0.3">
      <c r="A68" s="42" t="s">
        <v>669</v>
      </c>
      <c r="B68" s="43">
        <v>32010903</v>
      </c>
      <c r="C68" s="44" t="s">
        <v>131</v>
      </c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hidden="1" x14ac:dyDescent="0.3">
      <c r="A70" s="42" t="s">
        <v>670</v>
      </c>
      <c r="B70" s="43">
        <v>32010904</v>
      </c>
      <c r="C70" s="44" t="s">
        <v>132</v>
      </c>
      <c r="D70" s="45"/>
      <c r="E70" s="45"/>
      <c r="F70" s="45"/>
    </row>
    <row r="71" spans="1:6" hidden="1" x14ac:dyDescent="0.3">
      <c r="A71" s="44"/>
      <c r="B71" s="43"/>
      <c r="C71" s="44"/>
      <c r="D71" s="45"/>
      <c r="E71" s="45"/>
      <c r="F71" s="45"/>
    </row>
    <row r="72" spans="1:6" hidden="1" x14ac:dyDescent="0.3">
      <c r="A72" s="42" t="s">
        <v>671</v>
      </c>
      <c r="B72" s="43">
        <v>32010935</v>
      </c>
      <c r="C72" s="44" t="s">
        <v>133</v>
      </c>
      <c r="D72" s="45"/>
      <c r="E72" s="45"/>
      <c r="F72" s="45"/>
    </row>
    <row r="73" spans="1:6" hidden="1" x14ac:dyDescent="0.3">
      <c r="A73" s="44"/>
      <c r="B73" s="43"/>
      <c r="C73" s="44"/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hidden="1" x14ac:dyDescent="0.3">
      <c r="A75" s="44"/>
      <c r="B75" s="43"/>
      <c r="C75" s="44"/>
      <c r="D75" s="45"/>
      <c r="E75" s="45"/>
      <c r="F75" s="45"/>
    </row>
    <row r="76" spans="1:6" hidden="1" x14ac:dyDescent="0.3">
      <c r="A76" s="42" t="s">
        <v>672</v>
      </c>
      <c r="B76" s="43">
        <v>32010936</v>
      </c>
      <c r="C76" s="44" t="s">
        <v>134</v>
      </c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hidden="1" x14ac:dyDescent="0.3">
      <c r="A78" s="44"/>
      <c r="B78" s="43"/>
      <c r="C78" s="44"/>
      <c r="D78" s="45"/>
      <c r="E78" s="45"/>
      <c r="F78" s="45"/>
    </row>
    <row r="79" spans="1:6" s="1" customFormat="1" x14ac:dyDescent="0.3">
      <c r="A79" s="5"/>
      <c r="B79" s="4">
        <v>320201</v>
      </c>
      <c r="C79" s="5" t="s">
        <v>146</v>
      </c>
      <c r="D79" s="11">
        <f>SUM(D80:D85)</f>
        <v>0</v>
      </c>
      <c r="E79" s="11">
        <f t="shared" ref="E79:F79" si="8">SUM(E80:E85)</f>
        <v>0</v>
      </c>
      <c r="F79" s="11">
        <f t="shared" si="8"/>
        <v>0</v>
      </c>
    </row>
    <row r="80" spans="1:6" hidden="1" x14ac:dyDescent="0.3">
      <c r="A80" s="42" t="s">
        <v>673</v>
      </c>
      <c r="B80" s="43">
        <v>32020101</v>
      </c>
      <c r="C80" s="44" t="s">
        <v>135</v>
      </c>
      <c r="D80" s="45"/>
      <c r="E80" s="45"/>
      <c r="F80" s="45"/>
    </row>
    <row r="81" spans="1:6" hidden="1" x14ac:dyDescent="0.3">
      <c r="A81" s="44"/>
      <c r="B81" s="43"/>
      <c r="C81" s="44"/>
      <c r="D81" s="45"/>
      <c r="E81" s="45"/>
      <c r="F81" s="45"/>
    </row>
    <row r="82" spans="1:6" hidden="1" x14ac:dyDescent="0.3">
      <c r="A82" s="42" t="s">
        <v>674</v>
      </c>
      <c r="B82" s="43">
        <v>32020102</v>
      </c>
      <c r="C82" s="44" t="s">
        <v>136</v>
      </c>
      <c r="D82" s="45"/>
      <c r="E82" s="45"/>
      <c r="F82" s="45"/>
    </row>
    <row r="83" spans="1:6" hidden="1" x14ac:dyDescent="0.3">
      <c r="A83" s="44"/>
      <c r="B83" s="43"/>
      <c r="C83" s="44"/>
      <c r="D83" s="45"/>
      <c r="E83" s="45"/>
      <c r="F83" s="45"/>
    </row>
    <row r="84" spans="1:6" hidden="1" x14ac:dyDescent="0.3">
      <c r="A84" s="42" t="s">
        <v>675</v>
      </c>
      <c r="B84" s="43">
        <v>32020104</v>
      </c>
      <c r="C84" s="44" t="s">
        <v>137</v>
      </c>
      <c r="D84" s="45"/>
      <c r="E84" s="45"/>
      <c r="F84" s="45"/>
    </row>
    <row r="85" spans="1:6" hidden="1" x14ac:dyDescent="0.3">
      <c r="A85" s="44"/>
      <c r="B85" s="43"/>
      <c r="C85" s="44"/>
      <c r="D85" s="45"/>
      <c r="E85" s="45"/>
      <c r="F85" s="45"/>
    </row>
    <row r="86" spans="1:6" s="1" customFormat="1" x14ac:dyDescent="0.3">
      <c r="A86" s="5"/>
      <c r="B86" s="4">
        <v>320301</v>
      </c>
      <c r="C86" s="5" t="s">
        <v>138</v>
      </c>
      <c r="D86" s="11">
        <f>SUM(D87:D91)</f>
        <v>0</v>
      </c>
      <c r="E86" s="11">
        <f t="shared" ref="E86:F86" si="9">SUM(E87:E91)</f>
        <v>0</v>
      </c>
      <c r="F86" s="11">
        <f t="shared" si="9"/>
        <v>0</v>
      </c>
    </row>
    <row r="87" spans="1:6" hidden="1" x14ac:dyDescent="0.3">
      <c r="A87" s="42" t="s">
        <v>672</v>
      </c>
      <c r="B87" s="43">
        <v>32030101</v>
      </c>
      <c r="C87" s="44" t="s">
        <v>139</v>
      </c>
      <c r="D87" s="45"/>
      <c r="E87" s="45"/>
      <c r="F87" s="45"/>
    </row>
    <row r="88" spans="1:6" hidden="1" x14ac:dyDescent="0.3">
      <c r="A88" s="42" t="s">
        <v>673</v>
      </c>
      <c r="B88" s="43">
        <v>32030109</v>
      </c>
      <c r="C88" s="44" t="s">
        <v>140</v>
      </c>
      <c r="D88" s="45"/>
      <c r="E88" s="45"/>
      <c r="F88" s="45"/>
    </row>
    <row r="89" spans="1:6" hidden="1" x14ac:dyDescent="0.3">
      <c r="A89" s="42" t="s">
        <v>674</v>
      </c>
      <c r="B89" s="43">
        <v>32030110</v>
      </c>
      <c r="C89" s="44" t="s">
        <v>141</v>
      </c>
      <c r="D89" s="45"/>
      <c r="E89" s="45"/>
      <c r="F89" s="45"/>
    </row>
    <row r="90" spans="1:6" hidden="1" x14ac:dyDescent="0.3">
      <c r="A90" s="46"/>
      <c r="B90" s="47"/>
      <c r="C90" s="46"/>
      <c r="D90" s="45"/>
      <c r="E90" s="45"/>
      <c r="F90" s="45"/>
    </row>
    <row r="91" spans="1:6" hidden="1" x14ac:dyDescent="0.3">
      <c r="A91" s="46"/>
      <c r="B91" s="47"/>
      <c r="C91" s="46"/>
      <c r="D91" s="45"/>
      <c r="E91" s="45"/>
      <c r="F91" s="45"/>
    </row>
    <row r="92" spans="1:6" s="1" customFormat="1" x14ac:dyDescent="0.3">
      <c r="A92" s="5"/>
      <c r="B92" s="4">
        <v>32011000</v>
      </c>
      <c r="C92" s="5" t="s">
        <v>142</v>
      </c>
      <c r="D92" s="11">
        <f>SUM(D93:D94)</f>
        <v>0</v>
      </c>
      <c r="E92" s="11">
        <f t="shared" ref="E92:F92" si="10">SUM(E93:E94)</f>
        <v>0</v>
      </c>
      <c r="F92" s="11">
        <f t="shared" si="10"/>
        <v>0</v>
      </c>
    </row>
    <row r="93" spans="1:6" hidden="1" x14ac:dyDescent="0.3">
      <c r="A93" s="42"/>
      <c r="B93" s="46"/>
      <c r="C93" s="46"/>
      <c r="D93" s="45"/>
      <c r="E93" s="45"/>
      <c r="F93" s="45"/>
    </row>
    <row r="94" spans="1:6" hidden="1" x14ac:dyDescent="0.3">
      <c r="A94" s="46"/>
      <c r="B94" s="46"/>
      <c r="C94" s="46"/>
      <c r="D94" s="45"/>
      <c r="E94" s="45"/>
      <c r="F94" s="45"/>
    </row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/ZjTBtHXY9yIkXkUcHHI6tNjL7U3XsQmOI1OdDSeqiKwNAlpDc6ajeY70veTISkLSfPdj17kjLSzPVJ2zMICwQ==" saltValue="Of/eY0/sa1XtRxiftr7To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57" firstPageNumber="55" orientation="landscape" useFirstPageNumber="1" r:id="rId1"/>
  <headerFooter>
    <oddFooter>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806</v>
      </c>
      <c r="B3" s="74"/>
      <c r="C3" s="74"/>
      <c r="D3" s="74"/>
      <c r="E3" s="74"/>
    </row>
    <row r="4" spans="1:5" x14ac:dyDescent="0.3">
      <c r="A4" s="73" t="s">
        <v>740</v>
      </c>
      <c r="B4" s="73"/>
      <c r="C4" s="73"/>
      <c r="D4" s="73"/>
      <c r="E4" s="73"/>
    </row>
    <row r="6" spans="1:5" ht="44.5" customHeight="1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C8+C14+C21</f>
        <v>972953464</v>
      </c>
      <c r="D7" s="12">
        <f t="shared" ref="D7:E7" si="0">D8+D14+D21</f>
        <v>966007734</v>
      </c>
      <c r="E7" s="12">
        <f t="shared" si="0"/>
        <v>1043009034.95</v>
      </c>
    </row>
    <row r="8" spans="1:5" s="1" customFormat="1" x14ac:dyDescent="0.3">
      <c r="A8" s="3">
        <v>2101</v>
      </c>
      <c r="B8" s="3" t="s">
        <v>5</v>
      </c>
      <c r="C8" s="12">
        <f>C9</f>
        <v>960953464</v>
      </c>
      <c r="D8" s="12">
        <f t="shared" ref="D8:E8" si="1">D9</f>
        <v>954007734</v>
      </c>
      <c r="E8" s="12">
        <f t="shared" si="1"/>
        <v>1031009034.95</v>
      </c>
    </row>
    <row r="9" spans="1:5" s="1" customFormat="1" x14ac:dyDescent="0.3">
      <c r="A9" s="3">
        <v>210101</v>
      </c>
      <c r="B9" s="3" t="s">
        <v>6</v>
      </c>
      <c r="C9" s="12">
        <f>SUM(C10:C13)</f>
        <v>960953464</v>
      </c>
      <c r="D9" s="12">
        <f t="shared" ref="D9:E9" si="2">SUM(D10:D13)</f>
        <v>954007734</v>
      </c>
      <c r="E9" s="12">
        <f t="shared" si="2"/>
        <v>1031009034.95</v>
      </c>
    </row>
    <row r="10" spans="1:5" x14ac:dyDescent="0.3">
      <c r="A10" s="59">
        <v>21010101</v>
      </c>
      <c r="B10" s="48" t="s">
        <v>774</v>
      </c>
      <c r="C10" s="41">
        <v>86674082</v>
      </c>
      <c r="D10" s="41">
        <v>83868762</v>
      </c>
      <c r="E10" s="41">
        <v>84400911.959999993</v>
      </c>
    </row>
    <row r="11" spans="1:5" x14ac:dyDescent="0.3">
      <c r="A11" s="59">
        <v>21010101</v>
      </c>
      <c r="B11" s="48" t="s">
        <v>775</v>
      </c>
      <c r="C11" s="41">
        <v>874279382</v>
      </c>
      <c r="D11" s="41">
        <v>870138972</v>
      </c>
      <c r="E11" s="41">
        <v>946608122.99000001</v>
      </c>
    </row>
    <row r="12" spans="1:5" hidden="1" x14ac:dyDescent="0.3">
      <c r="A12" s="59">
        <v>21010102</v>
      </c>
      <c r="B12" s="48" t="s">
        <v>7</v>
      </c>
      <c r="C12" s="41"/>
      <c r="D12" s="41"/>
      <c r="E12" s="41"/>
    </row>
    <row r="13" spans="1:5" hidden="1" x14ac:dyDescent="0.3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3">
      <c r="A14" s="3">
        <v>2102</v>
      </c>
      <c r="B14" s="3" t="s">
        <v>9</v>
      </c>
      <c r="C14" s="12">
        <f>C15+C19</f>
        <v>12000000</v>
      </c>
      <c r="D14" s="12">
        <f t="shared" ref="D14:E14" si="3">D15+D19</f>
        <v>12000000</v>
      </c>
      <c r="E14" s="12">
        <f t="shared" si="3"/>
        <v>12000000</v>
      </c>
    </row>
    <row r="15" spans="1:5" s="1" customFormat="1" x14ac:dyDescent="0.3">
      <c r="A15" s="3">
        <v>210201</v>
      </c>
      <c r="B15" s="3" t="s">
        <v>10</v>
      </c>
      <c r="C15" s="12">
        <f>SUM(C16:C18)</f>
        <v>12000000</v>
      </c>
      <c r="D15" s="12">
        <f t="shared" ref="D15:E15" si="4">SUM(D16:D18)</f>
        <v>12000000</v>
      </c>
      <c r="E15" s="12">
        <f t="shared" si="4"/>
        <v>12000000</v>
      </c>
    </row>
    <row r="16" spans="1:5" hidden="1" x14ac:dyDescent="0.3">
      <c r="A16" s="59">
        <v>21020104</v>
      </c>
      <c r="B16" s="48" t="s">
        <v>11</v>
      </c>
      <c r="C16" s="41"/>
      <c r="D16" s="41"/>
      <c r="E16" s="41"/>
    </row>
    <row r="17" spans="1:5" hidden="1" x14ac:dyDescent="0.3">
      <c r="A17" s="59">
        <v>21020108</v>
      </c>
      <c r="B17" s="48" t="s">
        <v>12</v>
      </c>
      <c r="C17" s="41"/>
      <c r="D17" s="41"/>
      <c r="E17" s="41"/>
    </row>
    <row r="18" spans="1:5" x14ac:dyDescent="0.3">
      <c r="A18" s="59">
        <v>21020109</v>
      </c>
      <c r="B18" s="48" t="s">
        <v>13</v>
      </c>
      <c r="C18" s="41">
        <v>12000000</v>
      </c>
      <c r="D18" s="41">
        <v>12000000</v>
      </c>
      <c r="E18" s="41">
        <v>12000000</v>
      </c>
    </row>
    <row r="19" spans="1:5" s="1" customFormat="1" x14ac:dyDescent="0.3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3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3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3">
      <c r="A22" s="59">
        <v>21030101</v>
      </c>
      <c r="B22" s="48" t="s">
        <v>17</v>
      </c>
      <c r="C22" s="41"/>
      <c r="D22" s="41"/>
      <c r="E22" s="41"/>
    </row>
    <row r="23" spans="1:5" hidden="1" x14ac:dyDescent="0.3">
      <c r="A23" s="59">
        <v>21030102</v>
      </c>
      <c r="B23" s="48" t="s">
        <v>18</v>
      </c>
      <c r="C23" s="41"/>
      <c r="D23" s="41"/>
      <c r="E23" s="41"/>
    </row>
    <row r="24" spans="1:5" hidden="1" x14ac:dyDescent="0.3">
      <c r="A24" s="59">
        <v>21030104</v>
      </c>
      <c r="B24" s="48" t="s">
        <v>19</v>
      </c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>
      <c r="A26" s="59"/>
      <c r="B26" s="48"/>
      <c r="C26" s="41"/>
      <c r="D26" s="41"/>
      <c r="E26" s="4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CeVKps+MbakLiEP6kiGes6PJ7L4jARkGYIf0deEH/5vXifUcBJmYa4ZDIGU6G2wIsXfMWh39jlz+YfIvjyed9A==" saltValue="W3Rkkbeo446HuSj8PCXpL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58" orientation="landscape" useFirstPageNumber="1" r:id="rId1"/>
  <headerFooter>
    <oddFooter>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A36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807</v>
      </c>
      <c r="B4" s="74"/>
      <c r="C4" s="74"/>
      <c r="D4" s="74"/>
      <c r="E4" s="74"/>
    </row>
    <row r="5" spans="1:5" x14ac:dyDescent="0.3">
      <c r="A5" s="73" t="s">
        <v>740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579955951</v>
      </c>
      <c r="D7" s="12">
        <f t="shared" ref="D7:E7" si="0">D8+D84+D88+D93</f>
        <v>369446650</v>
      </c>
      <c r="E7" s="12">
        <f t="shared" si="0"/>
        <v>463405000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41250000</v>
      </c>
      <c r="D8" s="12">
        <f t="shared" ref="D8:E8" si="1">D9+D14+D22+D36+D45+D48+D54+D63+D67+D70</f>
        <v>38790650</v>
      </c>
      <c r="E8" s="12">
        <f t="shared" si="1"/>
        <v>53405000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5500000</v>
      </c>
      <c r="D9" s="12">
        <f t="shared" ref="D9:E9" si="2">SUM(D10:D13)</f>
        <v>4915000</v>
      </c>
      <c r="E9" s="12">
        <f t="shared" si="2"/>
        <v>5500000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5500000</v>
      </c>
      <c r="D11" s="41">
        <v>4915000</v>
      </c>
      <c r="E11" s="41">
        <v>5500000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2200000</v>
      </c>
      <c r="D22" s="12">
        <f t="shared" ref="D22:E22" si="3">SUM(D23:D35)</f>
        <v>2015000</v>
      </c>
      <c r="E22" s="12">
        <f t="shared" si="3"/>
        <v>2200000</v>
      </c>
    </row>
    <row r="23" spans="1:5" x14ac:dyDescent="0.3">
      <c r="A23" s="43">
        <v>22020301</v>
      </c>
      <c r="B23" s="44" t="s">
        <v>36</v>
      </c>
      <c r="C23" s="41">
        <v>2200000</v>
      </c>
      <c r="D23" s="41">
        <v>2015000</v>
      </c>
      <c r="E23" s="41">
        <v>2200000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3">
      <c r="A37" s="43">
        <v>22020401</v>
      </c>
      <c r="B37" s="44" t="s">
        <v>50</v>
      </c>
      <c r="C37" s="41"/>
      <c r="D37" s="41"/>
      <c r="E37" s="41"/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500000</v>
      </c>
    </row>
    <row r="46" spans="1:5" x14ac:dyDescent="0.3">
      <c r="A46" s="43">
        <v>22020501</v>
      </c>
      <c r="B46" s="44" t="s">
        <v>59</v>
      </c>
      <c r="C46" s="41"/>
      <c r="D46" s="41"/>
      <c r="E46" s="41">
        <v>500000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2000000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x14ac:dyDescent="0.3">
      <c r="A56" s="43">
        <v>22020702</v>
      </c>
      <c r="B56" s="44" t="s">
        <v>69</v>
      </c>
      <c r="C56" s="41"/>
      <c r="D56" s="41"/>
      <c r="E56" s="41">
        <v>1500000</v>
      </c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x14ac:dyDescent="0.3">
      <c r="A61" s="43">
        <v>22020711</v>
      </c>
      <c r="B61" s="44" t="s">
        <v>74</v>
      </c>
      <c r="C61" s="41"/>
      <c r="D61" s="41"/>
      <c r="E61" s="41">
        <v>500000</v>
      </c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550000</v>
      </c>
      <c r="D63" s="12">
        <f t="shared" ref="D63:E63" si="8">SUM(D64:D66)</f>
        <v>0</v>
      </c>
      <c r="E63" s="12">
        <f t="shared" si="8"/>
        <v>205000</v>
      </c>
    </row>
    <row r="64" spans="1:5" x14ac:dyDescent="0.3">
      <c r="A64" s="43">
        <v>22020801</v>
      </c>
      <c r="B64" s="44" t="s">
        <v>77</v>
      </c>
      <c r="C64" s="41">
        <v>550000</v>
      </c>
      <c r="D64" s="41"/>
      <c r="E64" s="41">
        <v>205000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33000000</v>
      </c>
      <c r="D70" s="12">
        <f t="shared" ref="D70:E70" si="10">SUM(D71:D83)</f>
        <v>31860650</v>
      </c>
      <c r="E70" s="12">
        <f t="shared" si="10"/>
        <v>43000000</v>
      </c>
    </row>
    <row r="71" spans="1:5" x14ac:dyDescent="0.3">
      <c r="A71" s="43">
        <v>22021001</v>
      </c>
      <c r="B71" s="44" t="s">
        <v>84</v>
      </c>
      <c r="C71" s="41">
        <v>11000000</v>
      </c>
      <c r="D71" s="41">
        <v>10071000</v>
      </c>
      <c r="E71" s="41">
        <v>11000000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22000000</v>
      </c>
      <c r="D76" s="41">
        <v>21789650</v>
      </c>
      <c r="E76" s="41">
        <v>22000000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x14ac:dyDescent="0.3">
      <c r="A78" s="43">
        <v>22021009</v>
      </c>
      <c r="B78" s="44" t="s">
        <v>91</v>
      </c>
      <c r="C78" s="41"/>
      <c r="D78" s="41"/>
      <c r="E78" s="41">
        <v>5000000</v>
      </c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22021052</v>
      </c>
      <c r="B83" s="44" t="s">
        <v>96</v>
      </c>
      <c r="C83" s="41"/>
      <c r="D83" s="41"/>
      <c r="E83" s="41">
        <v>5000000</v>
      </c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45000000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45000000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x14ac:dyDescent="0.3">
      <c r="A91" s="43">
        <v>22050108</v>
      </c>
      <c r="B91" s="44" t="s">
        <v>104</v>
      </c>
      <c r="C91" s="41"/>
      <c r="D91" s="41"/>
      <c r="E91" s="41">
        <v>45000000</v>
      </c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538705951</v>
      </c>
      <c r="D93" s="12">
        <f t="shared" ref="D93:E93" si="14">D94+D96</f>
        <v>330656000</v>
      </c>
      <c r="E93" s="12">
        <f t="shared" si="14"/>
        <v>365000000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538705951</v>
      </c>
      <c r="D96" s="12">
        <f t="shared" ref="D96:E96" si="16">SUM(D97:D98)</f>
        <v>330656000</v>
      </c>
      <c r="E96" s="12">
        <f t="shared" si="16"/>
        <v>365000000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x14ac:dyDescent="0.3">
      <c r="A98" s="48">
        <v>22060402</v>
      </c>
      <c r="B98" s="48" t="s">
        <v>859</v>
      </c>
      <c r="C98" s="41">
        <v>538705951</v>
      </c>
      <c r="D98" s="41">
        <v>330656000</v>
      </c>
      <c r="E98" s="41">
        <v>365000000</v>
      </c>
    </row>
    <row r="99" spans="1:5" hidden="1" x14ac:dyDescent="0.3">
      <c r="C99" s="67"/>
      <c r="D99" s="67"/>
      <c r="E99" s="67"/>
    </row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b6dUoDmRNC6PPPS7nZ6+kAX/ErGBf7ubnSyUDChwq0oTmwR/SBplA3p/wR3goCO9hEdo981+MxgDOwy04dtJmA==" saltValue="lqN5va0ppbWbpV8PYif10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4" firstPageNumber="59" orientation="landscape" useFirstPageNumber="1" r:id="rId1"/>
  <headerFooter>
    <oddFooter>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1"/>
  <sheetViews>
    <sheetView view="pageBreakPreview" topLeftCell="B9" zoomScale="60" zoomScaleNormal="130" workbookViewId="0">
      <selection activeCell="B66" sqref="A66:XFD66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143</v>
      </c>
      <c r="B1" s="72"/>
      <c r="C1" s="72"/>
      <c r="D1" s="72"/>
      <c r="E1" s="72"/>
    </row>
    <row r="2" spans="1:6" x14ac:dyDescent="0.3">
      <c r="A2" s="73" t="s">
        <v>808</v>
      </c>
      <c r="B2" s="73"/>
      <c r="C2" s="73"/>
      <c r="D2" s="73"/>
      <c r="E2" s="73"/>
    </row>
    <row r="3" spans="1:6" x14ac:dyDescent="0.3">
      <c r="A3" s="73" t="s">
        <v>740</v>
      </c>
      <c r="B3" s="73"/>
      <c r="C3" s="73"/>
      <c r="D3" s="73"/>
      <c r="E3" s="73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609</v>
      </c>
      <c r="B6" s="4">
        <v>3</v>
      </c>
      <c r="C6" s="5" t="s">
        <v>113</v>
      </c>
      <c r="D6" s="11">
        <f>D7+D42+D53+D59+D65+D74+D81+D93+D100+D106</f>
        <v>267000000</v>
      </c>
      <c r="E6" s="11">
        <f t="shared" ref="E6:F6" si="0">E7+E42+E53+E59+E65+E74+E81+E93+E100+E106</f>
        <v>167968365.84</v>
      </c>
      <c r="F6" s="11">
        <f t="shared" si="0"/>
        <v>259000000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SUM(D8:D41)</f>
        <v>260000000</v>
      </c>
      <c r="E7" s="11">
        <f t="shared" ref="E7:F7" si="1">SUM(E8:E41)</f>
        <v>161108365.84</v>
      </c>
      <c r="F7" s="11">
        <f t="shared" si="1"/>
        <v>254000000</v>
      </c>
    </row>
    <row r="8" spans="1:6" x14ac:dyDescent="0.3">
      <c r="A8" s="42" t="s">
        <v>610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2" t="s">
        <v>611</v>
      </c>
      <c r="B9" s="43">
        <v>32010102</v>
      </c>
      <c r="C9" s="44" t="s">
        <v>838</v>
      </c>
      <c r="D9" s="45">
        <v>30000000</v>
      </c>
      <c r="E9" s="45">
        <v>20267144.07</v>
      </c>
      <c r="F9" s="45">
        <v>30000000</v>
      </c>
    </row>
    <row r="10" spans="1:6" hidden="1" x14ac:dyDescent="0.3">
      <c r="A10" s="42"/>
      <c r="B10" s="43"/>
      <c r="C10" s="44" t="s">
        <v>918</v>
      </c>
      <c r="D10" s="45"/>
      <c r="E10" s="45"/>
      <c r="F10" s="45"/>
    </row>
    <row r="11" spans="1:6" hidden="1" x14ac:dyDescent="0.3">
      <c r="A11" s="42"/>
      <c r="B11" s="43"/>
      <c r="C11" s="44" t="s">
        <v>925</v>
      </c>
      <c r="D11" s="45"/>
      <c r="E11" s="45"/>
      <c r="F11" s="45"/>
    </row>
    <row r="12" spans="1:6" x14ac:dyDescent="0.3">
      <c r="A12" s="42" t="s">
        <v>677</v>
      </c>
      <c r="B12" s="43">
        <v>32010103</v>
      </c>
      <c r="C12" s="44" t="s">
        <v>935</v>
      </c>
      <c r="D12" s="45">
        <v>50000000</v>
      </c>
      <c r="E12" s="45">
        <v>35350000</v>
      </c>
      <c r="F12" s="45">
        <v>100500000</v>
      </c>
    </row>
    <row r="13" spans="1:6" hidden="1" x14ac:dyDescent="0.3">
      <c r="A13" s="42"/>
      <c r="B13" s="43"/>
      <c r="C13" s="44" t="s">
        <v>907</v>
      </c>
      <c r="D13" s="45"/>
      <c r="E13" s="45"/>
      <c r="F13" s="45"/>
    </row>
    <row r="14" spans="1:6" hidden="1" x14ac:dyDescent="0.3">
      <c r="A14" s="42"/>
      <c r="B14" s="43"/>
      <c r="C14" s="44" t="s">
        <v>929</v>
      </c>
      <c r="D14" s="45"/>
      <c r="E14" s="45"/>
      <c r="F14" s="45"/>
    </row>
    <row r="15" spans="1:6" hidden="1" x14ac:dyDescent="0.3">
      <c r="A15" s="42"/>
      <c r="B15" s="43"/>
      <c r="C15" s="44" t="s">
        <v>926</v>
      </c>
      <c r="D15" s="45"/>
      <c r="E15" s="45"/>
      <c r="F15" s="45"/>
    </row>
    <row r="16" spans="1:6" hidden="1" x14ac:dyDescent="0.3">
      <c r="A16" s="42"/>
      <c r="B16" s="43"/>
      <c r="C16" s="44" t="s">
        <v>927</v>
      </c>
      <c r="D16" s="45"/>
      <c r="E16" s="45"/>
      <c r="F16" s="45"/>
    </row>
    <row r="17" spans="1:6" hidden="1" x14ac:dyDescent="0.3">
      <c r="A17" s="42"/>
      <c r="B17" s="43"/>
      <c r="C17" s="44" t="s">
        <v>928</v>
      </c>
      <c r="D17" s="45"/>
      <c r="E17" s="45"/>
      <c r="F17" s="45"/>
    </row>
    <row r="18" spans="1:6" x14ac:dyDescent="0.3">
      <c r="A18" s="42" t="s">
        <v>678</v>
      </c>
      <c r="B18" s="43">
        <v>32010104</v>
      </c>
      <c r="C18" s="44" t="s">
        <v>839</v>
      </c>
      <c r="D18" s="45">
        <v>40000000</v>
      </c>
      <c r="E18" s="45">
        <v>22842900.719999999</v>
      </c>
      <c r="F18" s="45">
        <v>30000000</v>
      </c>
    </row>
    <row r="19" spans="1:6" hidden="1" x14ac:dyDescent="0.3">
      <c r="A19" s="42"/>
      <c r="B19" s="43"/>
      <c r="C19" s="44" t="s">
        <v>910</v>
      </c>
      <c r="D19" s="45"/>
      <c r="E19" s="45"/>
      <c r="F19" s="45"/>
    </row>
    <row r="20" spans="1:6" hidden="1" x14ac:dyDescent="0.3">
      <c r="A20" s="42"/>
      <c r="B20" s="43"/>
      <c r="C20" s="44" t="s">
        <v>931</v>
      </c>
      <c r="D20" s="45"/>
      <c r="E20" s="45"/>
      <c r="F20" s="45"/>
    </row>
    <row r="21" spans="1:6" hidden="1" x14ac:dyDescent="0.3">
      <c r="A21" s="42"/>
      <c r="B21" s="43"/>
      <c r="C21" s="44" t="s">
        <v>932</v>
      </c>
      <c r="D21" s="45"/>
      <c r="E21" s="45"/>
      <c r="F21" s="45"/>
    </row>
    <row r="22" spans="1:6" hidden="1" x14ac:dyDescent="0.3">
      <c r="A22" s="42"/>
      <c r="B22" s="43"/>
      <c r="C22" s="44" t="s">
        <v>933</v>
      </c>
      <c r="D22" s="45"/>
      <c r="E22" s="45"/>
      <c r="F22" s="45"/>
    </row>
    <row r="23" spans="1:6" hidden="1" x14ac:dyDescent="0.3">
      <c r="A23" s="42"/>
      <c r="B23" s="43"/>
      <c r="C23" s="44" t="s">
        <v>934</v>
      </c>
      <c r="D23" s="45"/>
      <c r="E23" s="45"/>
      <c r="F23" s="45"/>
    </row>
    <row r="24" spans="1:6" x14ac:dyDescent="0.3">
      <c r="A24" s="42" t="s">
        <v>679</v>
      </c>
      <c r="B24" s="43">
        <v>32010105</v>
      </c>
      <c r="C24" s="44" t="s">
        <v>840</v>
      </c>
      <c r="D24" s="45">
        <v>50000000</v>
      </c>
      <c r="E24" s="45">
        <v>23773035</v>
      </c>
      <c r="F24" s="45">
        <v>40000000</v>
      </c>
    </row>
    <row r="25" spans="1:6" hidden="1" x14ac:dyDescent="0.3">
      <c r="A25" s="42"/>
      <c r="B25" s="43"/>
      <c r="C25" s="44" t="s">
        <v>918</v>
      </c>
      <c r="D25" s="45"/>
      <c r="E25" s="45"/>
      <c r="F25" s="45"/>
    </row>
    <row r="26" spans="1:6" hidden="1" x14ac:dyDescent="0.3">
      <c r="A26" s="42"/>
      <c r="B26" s="43"/>
      <c r="C26" s="44" t="s">
        <v>933</v>
      </c>
      <c r="D26" s="45"/>
      <c r="E26" s="45"/>
      <c r="F26" s="45"/>
    </row>
    <row r="27" spans="1:6" hidden="1" x14ac:dyDescent="0.3">
      <c r="A27" s="42"/>
      <c r="B27" s="43"/>
      <c r="C27" s="44" t="s">
        <v>919</v>
      </c>
      <c r="D27" s="45"/>
      <c r="E27" s="45"/>
      <c r="F27" s="45"/>
    </row>
    <row r="28" spans="1:6" hidden="1" x14ac:dyDescent="0.3">
      <c r="A28" s="42"/>
      <c r="B28" s="43"/>
      <c r="C28" s="44" t="s">
        <v>936</v>
      </c>
      <c r="D28" s="45"/>
      <c r="E28" s="45"/>
      <c r="F28" s="45"/>
    </row>
    <row r="29" spans="1:6" x14ac:dyDescent="0.3">
      <c r="A29" s="42" t="s">
        <v>680</v>
      </c>
      <c r="B29" s="43">
        <v>32010106</v>
      </c>
      <c r="C29" s="44" t="s">
        <v>841</v>
      </c>
      <c r="D29" s="45">
        <v>25000000</v>
      </c>
      <c r="E29" s="45">
        <v>24937518.399999999</v>
      </c>
      <c r="F29" s="45"/>
    </row>
    <row r="30" spans="1:6" x14ac:dyDescent="0.3">
      <c r="A30" s="42" t="s">
        <v>681</v>
      </c>
      <c r="B30" s="43">
        <v>32010107</v>
      </c>
      <c r="C30" s="44" t="s">
        <v>842</v>
      </c>
      <c r="D30" s="45">
        <v>50000000</v>
      </c>
      <c r="E30" s="45">
        <v>19188097.489999998</v>
      </c>
      <c r="F30" s="45">
        <v>23500000</v>
      </c>
    </row>
    <row r="31" spans="1:6" hidden="1" x14ac:dyDescent="0.3">
      <c r="A31" s="42"/>
      <c r="B31" s="43"/>
      <c r="C31" s="44" t="s">
        <v>911</v>
      </c>
      <c r="D31" s="45"/>
      <c r="E31" s="45"/>
      <c r="F31" s="45"/>
    </row>
    <row r="32" spans="1:6" hidden="1" x14ac:dyDescent="0.3">
      <c r="A32" s="42"/>
      <c r="B32" s="43"/>
      <c r="C32" s="44"/>
      <c r="D32" s="45"/>
      <c r="E32" s="45"/>
      <c r="F32" s="45"/>
    </row>
    <row r="33" spans="1:6" hidden="1" x14ac:dyDescent="0.3">
      <c r="A33" s="42"/>
      <c r="B33" s="43"/>
      <c r="C33" s="44" t="s">
        <v>909</v>
      </c>
      <c r="D33" s="45"/>
      <c r="E33" s="45"/>
      <c r="F33" s="45"/>
    </row>
    <row r="34" spans="1:6" hidden="1" x14ac:dyDescent="0.3">
      <c r="A34" s="42"/>
      <c r="B34" s="43"/>
      <c r="C34" s="44" t="s">
        <v>910</v>
      </c>
      <c r="D34" s="45"/>
      <c r="E34" s="45"/>
      <c r="F34" s="45"/>
    </row>
    <row r="35" spans="1:6" hidden="1" x14ac:dyDescent="0.3">
      <c r="A35" s="42"/>
      <c r="B35" s="43"/>
      <c r="C35" s="44" t="s">
        <v>930</v>
      </c>
      <c r="D35" s="45"/>
      <c r="E35" s="45"/>
      <c r="F35" s="45"/>
    </row>
    <row r="36" spans="1:6" hidden="1" x14ac:dyDescent="0.3">
      <c r="A36" s="42"/>
      <c r="B36" s="43"/>
      <c r="C36" s="44" t="s">
        <v>907</v>
      </c>
      <c r="D36" s="45"/>
      <c r="E36" s="45"/>
      <c r="F36" s="45"/>
    </row>
    <row r="37" spans="1:6" hidden="1" x14ac:dyDescent="0.3">
      <c r="A37" s="42"/>
      <c r="B37" s="43"/>
      <c r="C37" s="44" t="s">
        <v>926</v>
      </c>
      <c r="D37" s="45"/>
      <c r="E37" s="45"/>
      <c r="F37" s="45"/>
    </row>
    <row r="38" spans="1:6" hidden="1" x14ac:dyDescent="0.3">
      <c r="A38" s="42"/>
      <c r="B38" s="43"/>
      <c r="C38" s="44" t="s">
        <v>931</v>
      </c>
      <c r="D38" s="45"/>
      <c r="E38" s="45"/>
      <c r="F38" s="45"/>
    </row>
    <row r="39" spans="1:6" hidden="1" x14ac:dyDescent="0.3">
      <c r="A39" s="42"/>
      <c r="B39" s="43"/>
      <c r="C39" s="44" t="s">
        <v>912</v>
      </c>
      <c r="D39" s="45"/>
      <c r="E39" s="45"/>
      <c r="F39" s="45"/>
    </row>
    <row r="40" spans="1:6" x14ac:dyDescent="0.3">
      <c r="A40" s="42" t="s">
        <v>682</v>
      </c>
      <c r="B40" s="43">
        <v>32010108</v>
      </c>
      <c r="C40" s="44" t="s">
        <v>843</v>
      </c>
      <c r="D40" s="45">
        <v>15000000</v>
      </c>
      <c r="E40" s="45">
        <v>14749670.16</v>
      </c>
      <c r="F40" s="45">
        <v>30000000</v>
      </c>
    </row>
    <row r="41" spans="1:6" hidden="1" x14ac:dyDescent="0.3">
      <c r="A41" s="44"/>
      <c r="B41" s="43"/>
      <c r="C41" s="44" t="s">
        <v>937</v>
      </c>
      <c r="D41" s="45"/>
      <c r="E41" s="45"/>
      <c r="F41" s="45"/>
    </row>
    <row r="42" spans="1:6" s="1" customFormat="1" x14ac:dyDescent="0.3">
      <c r="A42" s="5"/>
      <c r="B42" s="4">
        <v>32010200</v>
      </c>
      <c r="C42" s="5" t="s">
        <v>116</v>
      </c>
      <c r="D42" s="11">
        <f>SUM(D43:D52)</f>
        <v>0</v>
      </c>
      <c r="E42" s="11">
        <f t="shared" ref="E42:F42" si="2">SUM(E43:E52)</f>
        <v>0</v>
      </c>
      <c r="F42" s="11">
        <f t="shared" si="2"/>
        <v>0</v>
      </c>
    </row>
    <row r="43" spans="1:6" hidden="1" x14ac:dyDescent="0.3">
      <c r="A43" s="42" t="s">
        <v>683</v>
      </c>
      <c r="B43" s="43">
        <v>32010202</v>
      </c>
      <c r="C43" s="44" t="s">
        <v>117</v>
      </c>
      <c r="D43" s="45"/>
      <c r="E43" s="45"/>
      <c r="F43" s="45"/>
    </row>
    <row r="44" spans="1:6" hidden="1" x14ac:dyDescent="0.3">
      <c r="A44" s="46"/>
      <c r="B44" s="47"/>
      <c r="C44" s="46"/>
      <c r="D44" s="45"/>
      <c r="E44" s="45"/>
      <c r="F44" s="45"/>
    </row>
    <row r="45" spans="1:6" hidden="1" x14ac:dyDescent="0.3">
      <c r="A45" s="46"/>
      <c r="B45" s="47"/>
      <c r="C45" s="46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hidden="1" x14ac:dyDescent="0.3">
      <c r="A49" s="46"/>
      <c r="B49" s="47"/>
      <c r="C49" s="46"/>
      <c r="D49" s="45"/>
      <c r="E49" s="45"/>
      <c r="F49" s="45"/>
    </row>
    <row r="50" spans="1:6" hidden="1" x14ac:dyDescent="0.3">
      <c r="A50" s="46"/>
      <c r="B50" s="47"/>
      <c r="C50" s="46"/>
      <c r="D50" s="45"/>
      <c r="E50" s="45"/>
      <c r="F50" s="45"/>
    </row>
    <row r="51" spans="1:6" hidden="1" x14ac:dyDescent="0.3">
      <c r="A51" s="46"/>
      <c r="B51" s="47"/>
      <c r="C51" s="46"/>
      <c r="D51" s="45"/>
      <c r="E51" s="45"/>
      <c r="F51" s="45"/>
    </row>
    <row r="52" spans="1:6" hidden="1" x14ac:dyDescent="0.3">
      <c r="A52" s="46"/>
      <c r="B52" s="47"/>
      <c r="C52" s="46"/>
      <c r="D52" s="45"/>
      <c r="E52" s="45"/>
      <c r="F52" s="45"/>
    </row>
    <row r="53" spans="1:6" s="1" customFormat="1" x14ac:dyDescent="0.3">
      <c r="A53" s="5"/>
      <c r="B53" s="4">
        <v>320103</v>
      </c>
      <c r="C53" s="5" t="s">
        <v>118</v>
      </c>
      <c r="D53" s="11">
        <f>SUM(D54:D58)</f>
        <v>0</v>
      </c>
      <c r="E53" s="11">
        <f t="shared" ref="E53:F53" si="3">SUM(E54:E58)</f>
        <v>0</v>
      </c>
      <c r="F53" s="11">
        <f t="shared" si="3"/>
        <v>0</v>
      </c>
    </row>
    <row r="54" spans="1:6" hidden="1" x14ac:dyDescent="0.3">
      <c r="A54" s="42" t="s">
        <v>676</v>
      </c>
      <c r="B54" s="43">
        <v>32010301</v>
      </c>
      <c r="C54" s="44" t="s">
        <v>119</v>
      </c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s="1" customFormat="1" x14ac:dyDescent="0.3">
      <c r="A59" s="5"/>
      <c r="B59" s="4">
        <v>32010400</v>
      </c>
      <c r="C59" s="5" t="s">
        <v>120</v>
      </c>
      <c r="D59" s="11">
        <f>SUM(D60:D64)</f>
        <v>0</v>
      </c>
      <c r="E59" s="11">
        <f t="shared" ref="E59:F59" si="4">SUM(E60:E64)</f>
        <v>0</v>
      </c>
      <c r="F59" s="11">
        <f t="shared" si="4"/>
        <v>0</v>
      </c>
    </row>
    <row r="60" spans="1:6" hidden="1" x14ac:dyDescent="0.3">
      <c r="A60" s="42" t="s">
        <v>684</v>
      </c>
      <c r="B60" s="43">
        <v>32010405</v>
      </c>
      <c r="C60" s="44" t="s">
        <v>121</v>
      </c>
      <c r="D60" s="45"/>
      <c r="E60" s="45"/>
      <c r="F60" s="45"/>
    </row>
    <row r="61" spans="1:6" hidden="1" x14ac:dyDescent="0.3">
      <c r="A61" s="42" t="s">
        <v>685</v>
      </c>
      <c r="B61" s="43">
        <v>32010406</v>
      </c>
      <c r="C61" s="44" t="s">
        <v>122</v>
      </c>
      <c r="D61" s="45"/>
      <c r="E61" s="45"/>
      <c r="F61" s="45"/>
    </row>
    <row r="62" spans="1:6" hidden="1" x14ac:dyDescent="0.3">
      <c r="A62" s="42" t="s">
        <v>686</v>
      </c>
      <c r="B62" s="43">
        <v>32010407</v>
      </c>
      <c r="C62" s="44" t="s">
        <v>123</v>
      </c>
      <c r="D62" s="45"/>
      <c r="E62" s="45"/>
      <c r="F62" s="45"/>
    </row>
    <row r="63" spans="1:6" hidden="1" x14ac:dyDescent="0.3">
      <c r="A63" s="42" t="s">
        <v>687</v>
      </c>
      <c r="B63" s="43">
        <v>32010408</v>
      </c>
      <c r="C63" s="44" t="s">
        <v>124</v>
      </c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s="1" customFormat="1" x14ac:dyDescent="0.3">
      <c r="A65" s="5"/>
      <c r="B65" s="4">
        <v>320105</v>
      </c>
      <c r="C65" s="5" t="s">
        <v>125</v>
      </c>
      <c r="D65" s="11">
        <f>SUM(D66:D73)</f>
        <v>0</v>
      </c>
      <c r="E65" s="11">
        <f t="shared" ref="E65:F65" si="5">SUM(E66:E73)</f>
        <v>0</v>
      </c>
      <c r="F65" s="11">
        <f t="shared" si="5"/>
        <v>0</v>
      </c>
    </row>
    <row r="66" spans="1:6" hidden="1" x14ac:dyDescent="0.3">
      <c r="A66" s="42" t="s">
        <v>688</v>
      </c>
      <c r="B66" s="43">
        <v>32010501</v>
      </c>
      <c r="C66" s="44" t="s">
        <v>126</v>
      </c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6"/>
      <c r="B71" s="47"/>
      <c r="C71" s="46"/>
      <c r="D71" s="45"/>
      <c r="E71" s="45"/>
      <c r="F71" s="45"/>
    </row>
    <row r="72" spans="1:6" hidden="1" x14ac:dyDescent="0.3">
      <c r="A72" s="46"/>
      <c r="B72" s="47"/>
      <c r="C72" s="46"/>
      <c r="D72" s="45"/>
      <c r="E72" s="45"/>
      <c r="F72" s="45"/>
    </row>
    <row r="73" spans="1:6" hidden="1" x14ac:dyDescent="0.3">
      <c r="A73" s="46"/>
      <c r="B73" s="47"/>
      <c r="C73" s="46"/>
      <c r="D73" s="45"/>
      <c r="E73" s="45"/>
      <c r="F73" s="45"/>
    </row>
    <row r="74" spans="1:6" s="1" customFormat="1" x14ac:dyDescent="0.3">
      <c r="A74" s="5"/>
      <c r="B74" s="4">
        <v>320106</v>
      </c>
      <c r="C74" s="5" t="s">
        <v>127</v>
      </c>
      <c r="D74" s="11">
        <f>SUM(D75:D80)</f>
        <v>7000000</v>
      </c>
      <c r="E74" s="11">
        <f t="shared" ref="E74:F74" si="6">SUM(E75:E80)</f>
        <v>6860000</v>
      </c>
      <c r="F74" s="11">
        <f t="shared" si="6"/>
        <v>5000000</v>
      </c>
    </row>
    <row r="75" spans="1:6" x14ac:dyDescent="0.3">
      <c r="A75" s="42" t="s">
        <v>689</v>
      </c>
      <c r="B75" s="43">
        <v>32010601</v>
      </c>
      <c r="C75" s="44" t="s">
        <v>128</v>
      </c>
      <c r="D75" s="45">
        <v>7000000</v>
      </c>
      <c r="E75" s="45">
        <v>6860000</v>
      </c>
      <c r="F75" s="45">
        <v>5000000</v>
      </c>
    </row>
    <row r="76" spans="1:6" hidden="1" x14ac:dyDescent="0.3">
      <c r="A76" s="42" t="s">
        <v>690</v>
      </c>
      <c r="B76" s="43">
        <v>32010602</v>
      </c>
      <c r="C76" s="44" t="s">
        <v>129</v>
      </c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hidden="1" x14ac:dyDescent="0.3">
      <c r="A78" s="44"/>
      <c r="B78" s="43"/>
      <c r="C78" s="44"/>
      <c r="D78" s="45"/>
      <c r="E78" s="45"/>
      <c r="F78" s="45"/>
    </row>
    <row r="79" spans="1:6" hidden="1" x14ac:dyDescent="0.3">
      <c r="A79" s="44"/>
      <c r="B79" s="43"/>
      <c r="C79" s="44"/>
      <c r="D79" s="45"/>
      <c r="E79" s="45"/>
      <c r="F79" s="45"/>
    </row>
    <row r="80" spans="1:6" hidden="1" x14ac:dyDescent="0.3">
      <c r="A80" s="44"/>
      <c r="B80" s="43"/>
      <c r="C80" s="44"/>
      <c r="D80" s="45"/>
      <c r="E80" s="45"/>
      <c r="F80" s="45"/>
    </row>
    <row r="81" spans="1:6" s="1" customFormat="1" x14ac:dyDescent="0.3">
      <c r="A81" s="5"/>
      <c r="B81" s="4">
        <v>320109</v>
      </c>
      <c r="C81" s="5" t="s">
        <v>130</v>
      </c>
      <c r="D81" s="11">
        <f>SUM(D82:D92)</f>
        <v>0</v>
      </c>
      <c r="E81" s="11">
        <f t="shared" ref="E81:F81" si="7">SUM(E82:E92)</f>
        <v>0</v>
      </c>
      <c r="F81" s="11">
        <f t="shared" si="7"/>
        <v>0</v>
      </c>
    </row>
    <row r="82" spans="1:6" hidden="1" x14ac:dyDescent="0.3">
      <c r="A82" s="42" t="s">
        <v>691</v>
      </c>
      <c r="B82" s="43">
        <v>32010903</v>
      </c>
      <c r="C82" s="44" t="s">
        <v>131</v>
      </c>
      <c r="D82" s="45"/>
      <c r="E82" s="45"/>
      <c r="F82" s="45"/>
    </row>
    <row r="83" spans="1:6" hidden="1" x14ac:dyDescent="0.3">
      <c r="A83" s="44"/>
      <c r="B83" s="43"/>
      <c r="C83" s="44"/>
      <c r="D83" s="45"/>
      <c r="E83" s="45"/>
      <c r="F83" s="45"/>
    </row>
    <row r="84" spans="1:6" hidden="1" x14ac:dyDescent="0.3">
      <c r="A84" s="42" t="s">
        <v>692</v>
      </c>
      <c r="B84" s="43">
        <v>32010904</v>
      </c>
      <c r="C84" s="44" t="s">
        <v>132</v>
      </c>
      <c r="D84" s="45"/>
      <c r="E84" s="45"/>
      <c r="F84" s="45"/>
    </row>
    <row r="85" spans="1:6" hidden="1" x14ac:dyDescent="0.3">
      <c r="A85" s="44"/>
      <c r="B85" s="43"/>
      <c r="C85" s="44"/>
      <c r="D85" s="45"/>
      <c r="E85" s="45"/>
      <c r="F85" s="45"/>
    </row>
    <row r="86" spans="1:6" hidden="1" x14ac:dyDescent="0.3">
      <c r="A86" s="42" t="s">
        <v>693</v>
      </c>
      <c r="B86" s="43">
        <v>32010935</v>
      </c>
      <c r="C86" s="44" t="s">
        <v>133</v>
      </c>
      <c r="D86" s="45"/>
      <c r="E86" s="45"/>
      <c r="F86" s="45"/>
    </row>
    <row r="87" spans="1:6" hidden="1" x14ac:dyDescent="0.3">
      <c r="A87" s="44"/>
      <c r="B87" s="43"/>
      <c r="C87" s="44"/>
      <c r="D87" s="45"/>
      <c r="E87" s="45"/>
      <c r="F87" s="45"/>
    </row>
    <row r="88" spans="1:6" hidden="1" x14ac:dyDescent="0.3">
      <c r="A88" s="44"/>
      <c r="B88" s="43"/>
      <c r="C88" s="44"/>
      <c r="D88" s="45"/>
      <c r="E88" s="45"/>
      <c r="F88" s="45"/>
    </row>
    <row r="89" spans="1:6" hidden="1" x14ac:dyDescent="0.3">
      <c r="A89" s="44"/>
      <c r="B89" s="43"/>
      <c r="C89" s="44"/>
      <c r="D89" s="45"/>
      <c r="E89" s="45"/>
      <c r="F89" s="45"/>
    </row>
    <row r="90" spans="1:6" hidden="1" x14ac:dyDescent="0.3">
      <c r="A90" s="42" t="s">
        <v>694</v>
      </c>
      <c r="B90" s="43">
        <v>32010936</v>
      </c>
      <c r="C90" s="44" t="s">
        <v>134</v>
      </c>
      <c r="D90" s="45"/>
      <c r="E90" s="45"/>
      <c r="F90" s="45"/>
    </row>
    <row r="91" spans="1:6" hidden="1" x14ac:dyDescent="0.3">
      <c r="A91" s="44"/>
      <c r="B91" s="43"/>
      <c r="C91" s="44"/>
      <c r="D91" s="45"/>
      <c r="E91" s="45"/>
      <c r="F91" s="45"/>
    </row>
    <row r="92" spans="1:6" hidden="1" x14ac:dyDescent="0.3">
      <c r="A92" s="44"/>
      <c r="B92" s="43"/>
      <c r="C92" s="44"/>
      <c r="D92" s="45"/>
      <c r="E92" s="45"/>
      <c r="F92" s="45"/>
    </row>
    <row r="93" spans="1:6" s="1" customFormat="1" x14ac:dyDescent="0.3">
      <c r="A93" s="5"/>
      <c r="B93" s="4">
        <v>320201</v>
      </c>
      <c r="C93" s="5" t="s">
        <v>146</v>
      </c>
      <c r="D93" s="11">
        <f>SUM(D94:D99)</f>
        <v>0</v>
      </c>
      <c r="E93" s="11">
        <f t="shared" ref="E93:F93" si="8">SUM(E94:E99)</f>
        <v>0</v>
      </c>
      <c r="F93" s="11">
        <f t="shared" si="8"/>
        <v>0</v>
      </c>
    </row>
    <row r="94" spans="1:6" hidden="1" x14ac:dyDescent="0.3">
      <c r="A94" s="42" t="s">
        <v>887</v>
      </c>
      <c r="B94" s="43">
        <v>32020101</v>
      </c>
      <c r="C94" s="44" t="s">
        <v>135</v>
      </c>
      <c r="D94" s="45"/>
      <c r="E94" s="45"/>
      <c r="F94" s="45"/>
    </row>
    <row r="95" spans="1:6" hidden="1" x14ac:dyDescent="0.3">
      <c r="A95" s="44"/>
      <c r="B95" s="43"/>
      <c r="C95" s="44"/>
      <c r="D95" s="45"/>
      <c r="E95" s="45"/>
      <c r="F95" s="45"/>
    </row>
    <row r="96" spans="1:6" hidden="1" x14ac:dyDescent="0.3">
      <c r="A96" s="42" t="s">
        <v>888</v>
      </c>
      <c r="B96" s="43">
        <v>32020102</v>
      </c>
      <c r="C96" s="44" t="s">
        <v>136</v>
      </c>
      <c r="D96" s="45"/>
      <c r="E96" s="45"/>
      <c r="F96" s="45"/>
    </row>
    <row r="97" spans="1:6" hidden="1" x14ac:dyDescent="0.3">
      <c r="A97" s="44"/>
      <c r="B97" s="43"/>
      <c r="C97" s="44"/>
      <c r="D97" s="45"/>
      <c r="E97" s="45"/>
      <c r="F97" s="45"/>
    </row>
    <row r="98" spans="1:6" hidden="1" x14ac:dyDescent="0.3">
      <c r="A98" s="42" t="s">
        <v>889</v>
      </c>
      <c r="B98" s="43">
        <v>32020104</v>
      </c>
      <c r="C98" s="44" t="s">
        <v>137</v>
      </c>
      <c r="D98" s="45"/>
      <c r="E98" s="45"/>
      <c r="F98" s="45"/>
    </row>
    <row r="99" spans="1:6" hidden="1" x14ac:dyDescent="0.3">
      <c r="A99" s="44"/>
      <c r="B99" s="43"/>
      <c r="C99" s="44"/>
      <c r="D99" s="45"/>
      <c r="E99" s="45"/>
      <c r="F99" s="45"/>
    </row>
    <row r="100" spans="1:6" s="1" customFormat="1" x14ac:dyDescent="0.3">
      <c r="A100" s="5"/>
      <c r="B100" s="4">
        <v>320301</v>
      </c>
      <c r="C100" s="5" t="s">
        <v>138</v>
      </c>
      <c r="D100" s="11">
        <f>SUM(D101:D105)</f>
        <v>0</v>
      </c>
      <c r="E100" s="11">
        <f t="shared" ref="E100:F100" si="9">SUM(E101:E105)</f>
        <v>0</v>
      </c>
      <c r="F100" s="11">
        <f t="shared" si="9"/>
        <v>0</v>
      </c>
    </row>
    <row r="101" spans="1:6" hidden="1" x14ac:dyDescent="0.3">
      <c r="A101" s="42" t="s">
        <v>890</v>
      </c>
      <c r="B101" s="43">
        <v>32030101</v>
      </c>
      <c r="C101" s="44" t="s">
        <v>139</v>
      </c>
      <c r="D101" s="45"/>
      <c r="E101" s="45"/>
      <c r="F101" s="45"/>
    </row>
    <row r="102" spans="1:6" hidden="1" x14ac:dyDescent="0.3">
      <c r="A102" s="42" t="s">
        <v>891</v>
      </c>
      <c r="B102" s="43">
        <v>32030109</v>
      </c>
      <c r="C102" s="44" t="s">
        <v>140</v>
      </c>
      <c r="D102" s="45"/>
      <c r="E102" s="45"/>
      <c r="F102" s="45"/>
    </row>
    <row r="103" spans="1:6" hidden="1" x14ac:dyDescent="0.3">
      <c r="A103" s="42" t="s">
        <v>892</v>
      </c>
      <c r="B103" s="43">
        <v>32030110</v>
      </c>
      <c r="C103" s="44" t="s">
        <v>141</v>
      </c>
      <c r="D103" s="45"/>
      <c r="E103" s="45"/>
      <c r="F103" s="45"/>
    </row>
    <row r="104" spans="1:6" hidden="1" x14ac:dyDescent="0.3">
      <c r="A104" s="46"/>
      <c r="B104" s="47"/>
      <c r="C104" s="46"/>
      <c r="D104" s="45"/>
      <c r="E104" s="45"/>
      <c r="F104" s="45"/>
    </row>
    <row r="105" spans="1:6" hidden="1" x14ac:dyDescent="0.3">
      <c r="A105" s="46"/>
      <c r="B105" s="47"/>
      <c r="C105" s="46"/>
      <c r="D105" s="45"/>
      <c r="E105" s="45"/>
      <c r="F105" s="45"/>
    </row>
    <row r="106" spans="1:6" s="1" customFormat="1" x14ac:dyDescent="0.3">
      <c r="A106" s="5"/>
      <c r="B106" s="4">
        <v>32011000</v>
      </c>
      <c r="C106" s="5" t="s">
        <v>142</v>
      </c>
      <c r="D106" s="11">
        <f>SUM(D107:D108)</f>
        <v>0</v>
      </c>
      <c r="E106" s="11">
        <f>SUM(E107:E108)</f>
        <v>0</v>
      </c>
      <c r="F106" s="11">
        <f>SUM(F107:F108)</f>
        <v>0</v>
      </c>
    </row>
    <row r="107" spans="1:6" hidden="1" x14ac:dyDescent="0.3">
      <c r="A107" s="42"/>
      <c r="B107" s="46"/>
      <c r="C107" s="46"/>
      <c r="D107" s="45"/>
      <c r="E107" s="45"/>
      <c r="F107" s="45"/>
    </row>
    <row r="108" spans="1:6" hidden="1" x14ac:dyDescent="0.3">
      <c r="A108" s="46"/>
      <c r="B108" s="46"/>
      <c r="C108" s="46"/>
      <c r="D108" s="45"/>
      <c r="E108" s="45"/>
      <c r="F108" s="45"/>
    </row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</sheetData>
  <sheetProtection algorithmName="SHA-512" hashValue="t96dTyqirFa0U7Uc9ZHDpHHW3KcVU/x4f+s3bC/bZu+wVqudbN0LuXu7fMOV4ENMlCtjs1AsNAriC3AukDLt8A==" saltValue="apvuK1M8qH04TVoUKu09Z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firstPageNumber="62" orientation="landscape" useFirstPageNumber="1" r:id="rId1"/>
  <headerFooter>
    <oddFooter>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topLeftCell="B1" zoomScale="90" zoomScaleNormal="14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809</v>
      </c>
      <c r="B3" s="74"/>
      <c r="C3" s="74"/>
      <c r="D3" s="74"/>
      <c r="E3" s="74"/>
    </row>
    <row r="4" spans="1:5" x14ac:dyDescent="0.3">
      <c r="A4" s="73" t="s">
        <v>741</v>
      </c>
      <c r="B4" s="73"/>
      <c r="C4" s="73"/>
      <c r="D4" s="73"/>
      <c r="E4" s="73"/>
    </row>
    <row r="6" spans="1:5" ht="49.15" customHeight="1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283320565</v>
      </c>
      <c r="D7" s="12">
        <f t="shared" ref="D7:E7" si="0">D8+D13+D20</f>
        <v>278910565</v>
      </c>
      <c r="E7" s="12">
        <f t="shared" si="0"/>
        <v>310412099.57999998</v>
      </c>
    </row>
    <row r="8" spans="1:5" s="1" customFormat="1" x14ac:dyDescent="0.3">
      <c r="A8" s="3">
        <v>2101</v>
      </c>
      <c r="B8" s="3" t="s">
        <v>5</v>
      </c>
      <c r="C8" s="12">
        <f>C9</f>
        <v>264320565</v>
      </c>
      <c r="D8" s="12">
        <f t="shared" ref="D8:E8" si="1">D9</f>
        <v>259910565</v>
      </c>
      <c r="E8" s="12">
        <f t="shared" si="1"/>
        <v>286412099.57999998</v>
      </c>
    </row>
    <row r="9" spans="1:5" s="1" customFormat="1" x14ac:dyDescent="0.3">
      <c r="A9" s="3">
        <v>210101</v>
      </c>
      <c r="B9" s="3" t="s">
        <v>6</v>
      </c>
      <c r="C9" s="12">
        <f>SUM(C10:C12)</f>
        <v>264320565</v>
      </c>
      <c r="D9" s="12">
        <f t="shared" ref="D9:E9" si="2">SUM(D10:D12)</f>
        <v>259910565</v>
      </c>
      <c r="E9" s="12">
        <f t="shared" si="2"/>
        <v>286412099.57999998</v>
      </c>
    </row>
    <row r="10" spans="1:5" x14ac:dyDescent="0.3">
      <c r="A10" s="59">
        <v>21010101</v>
      </c>
      <c r="B10" s="48" t="s">
        <v>5</v>
      </c>
      <c r="C10" s="41">
        <v>264320565</v>
      </c>
      <c r="D10" s="41">
        <v>259910565</v>
      </c>
      <c r="E10" s="41">
        <v>286412099.57999998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19000000</v>
      </c>
      <c r="D13" s="12">
        <f t="shared" ref="D13:E13" si="3">D14+D18</f>
        <v>19000000</v>
      </c>
      <c r="E13" s="12">
        <f t="shared" si="3"/>
        <v>24000000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19000000</v>
      </c>
      <c r="D14" s="12">
        <f t="shared" ref="D14:E14" si="4">SUM(D15:D17)</f>
        <v>19000000</v>
      </c>
      <c r="E14" s="12">
        <f t="shared" si="4"/>
        <v>24000000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13</v>
      </c>
      <c r="C17" s="41">
        <v>19000000</v>
      </c>
      <c r="D17" s="41">
        <v>19000000</v>
      </c>
      <c r="E17" s="41">
        <v>24000000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kPth8byOsX+V03+BAT2geyipLBiHpB49KhhE1MGqw1oKIDpvTcY+Sn8tTQkYH5VBfruCqMvm1NKRKwSohDANCg==" saltValue="ffjmWfJY9egRlr+HYtB3d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63" orientation="landscape" useFirstPageNumber="1" r:id="rId1"/>
  <headerFooter>
    <oddFooter>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topLeftCell="A14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810</v>
      </c>
      <c r="B4" s="74"/>
      <c r="C4" s="74"/>
      <c r="D4" s="74"/>
      <c r="E4" s="74"/>
    </row>
    <row r="5" spans="1:5" x14ac:dyDescent="0.3">
      <c r="A5" s="73" t="s">
        <v>741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82150000</v>
      </c>
      <c r="D7" s="12">
        <f t="shared" ref="D7:E7" si="0">D8+D84+D88+D93</f>
        <v>59642684.460000001</v>
      </c>
      <c r="E7" s="12">
        <f t="shared" si="0"/>
        <v>96900000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81050000</v>
      </c>
      <c r="D8" s="12">
        <f t="shared" ref="D8:E8" si="1">D9+D14+D22+D36+D45+D48+D54+D63+D67+D70</f>
        <v>58642684.460000001</v>
      </c>
      <c r="E8" s="12">
        <f t="shared" si="1"/>
        <v>94900000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3650000</v>
      </c>
      <c r="D9" s="12">
        <f t="shared" ref="D9:E9" si="2">SUM(D10:D13)</f>
        <v>1622684.46</v>
      </c>
      <c r="E9" s="12">
        <f t="shared" si="2"/>
        <v>2500000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3650000</v>
      </c>
      <c r="D11" s="41">
        <v>1622684.46</v>
      </c>
      <c r="E11" s="41">
        <v>2500000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51700000</v>
      </c>
      <c r="D22" s="12">
        <f t="shared" ref="D22:E22" si="3">SUM(D23:D35)</f>
        <v>40200000</v>
      </c>
      <c r="E22" s="12">
        <f t="shared" si="3"/>
        <v>67000000</v>
      </c>
    </row>
    <row r="23" spans="1:5" x14ac:dyDescent="0.3">
      <c r="A23" s="43">
        <v>22020301</v>
      </c>
      <c r="B23" s="44" t="s">
        <v>36</v>
      </c>
      <c r="C23" s="41">
        <v>2200000</v>
      </c>
      <c r="D23" s="41">
        <v>1200000</v>
      </c>
      <c r="E23" s="41">
        <v>2000000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49500000</v>
      </c>
      <c r="D29" s="41">
        <v>39000000</v>
      </c>
      <c r="E29" s="41">
        <v>65000000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2200000</v>
      </c>
      <c r="D36" s="12">
        <f t="shared" ref="D36:E36" si="4">SUM(D37:D44)</f>
        <v>1980000</v>
      </c>
      <c r="E36" s="12">
        <f t="shared" si="4"/>
        <v>2200000</v>
      </c>
    </row>
    <row r="37" spans="1:5" x14ac:dyDescent="0.3">
      <c r="A37" s="43">
        <v>22020401</v>
      </c>
      <c r="B37" s="44" t="s">
        <v>50</v>
      </c>
      <c r="C37" s="41">
        <v>2200000</v>
      </c>
      <c r="D37" s="41">
        <v>1980000</v>
      </c>
      <c r="E37" s="41">
        <v>2200000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1000000</v>
      </c>
    </row>
    <row r="46" spans="1:5" x14ac:dyDescent="0.3">
      <c r="A46" s="43">
        <v>22020501</v>
      </c>
      <c r="B46" s="44" t="s">
        <v>59</v>
      </c>
      <c r="C46" s="41"/>
      <c r="D46" s="41"/>
      <c r="E46" s="41">
        <v>1000000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2200000</v>
      </c>
      <c r="D54" s="12">
        <f t="shared" ref="D54:E54" si="7">SUM(D55:D62)</f>
        <v>2100000</v>
      </c>
      <c r="E54" s="12">
        <f t="shared" si="7"/>
        <v>5000000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x14ac:dyDescent="0.3">
      <c r="A59" s="43">
        <v>22020708</v>
      </c>
      <c r="B59" s="44" t="s">
        <v>72</v>
      </c>
      <c r="C59" s="41">
        <v>2200000</v>
      </c>
      <c r="D59" s="41">
        <v>2100000</v>
      </c>
      <c r="E59" s="41">
        <v>5000000</v>
      </c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2200000</v>
      </c>
      <c r="D63" s="12">
        <f t="shared" ref="D63:E63" si="8">SUM(D64:D66)</f>
        <v>1740000</v>
      </c>
      <c r="E63" s="12">
        <f t="shared" si="8"/>
        <v>2200000</v>
      </c>
    </row>
    <row r="64" spans="1:5" x14ac:dyDescent="0.3">
      <c r="A64" s="43">
        <v>22020801</v>
      </c>
      <c r="B64" s="44" t="s">
        <v>77</v>
      </c>
      <c r="C64" s="41">
        <v>2200000</v>
      </c>
      <c r="D64" s="41">
        <v>1740000</v>
      </c>
      <c r="E64" s="41">
        <v>2200000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19100000</v>
      </c>
      <c r="D70" s="12">
        <f t="shared" ref="D70:E70" si="10">SUM(D71:D83)</f>
        <v>11000000</v>
      </c>
      <c r="E70" s="12">
        <f t="shared" si="10"/>
        <v>15000000</v>
      </c>
    </row>
    <row r="71" spans="1:5" hidden="1" x14ac:dyDescent="0.3">
      <c r="A71" s="43">
        <v>22021001</v>
      </c>
      <c r="B71" s="44" t="s">
        <v>84</v>
      </c>
      <c r="C71" s="41"/>
      <c r="D71" s="41"/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19100000</v>
      </c>
      <c r="D76" s="41">
        <v>11000000</v>
      </c>
      <c r="E76" s="41">
        <v>15000000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1100000</v>
      </c>
      <c r="D93" s="12">
        <f t="shared" ref="D93:E93" si="14">D94+D96</f>
        <v>1000000</v>
      </c>
      <c r="E93" s="12">
        <f t="shared" si="14"/>
        <v>2000000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1100000</v>
      </c>
      <c r="D96" s="12">
        <f t="shared" ref="D96:E96" si="16">SUM(D97:D98)</f>
        <v>1000000</v>
      </c>
      <c r="E96" s="12">
        <f t="shared" si="16"/>
        <v>2000000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x14ac:dyDescent="0.3">
      <c r="A98" s="48">
        <v>22060402</v>
      </c>
      <c r="B98" s="48" t="s">
        <v>836</v>
      </c>
      <c r="C98" s="41">
        <v>1100000</v>
      </c>
      <c r="D98" s="41">
        <v>1000000</v>
      </c>
      <c r="E98" s="41">
        <v>2000000</v>
      </c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KVoAG5EL653VqpS8mUMZFGOcsnGM0AGaJPKUo4SNWzTdCVhmcQHlfg97dA+TGL8ZwgiBNul8RGGe15rP1Pkwwg==" saltValue="KUdXrdeHDF2vPrNH1l7cz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firstPageNumber="64" orientation="landscape" useFirstPageNumber="1" r:id="rId1"/>
  <headerFooter>
    <oddFooter>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zoomScale="60" zoomScaleNormal="85" workbookViewId="0">
      <selection activeCell="A16" sqref="A16:XFD16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143</v>
      </c>
      <c r="B1" s="72"/>
      <c r="C1" s="72"/>
      <c r="D1" s="72"/>
      <c r="E1" s="72"/>
    </row>
    <row r="2" spans="1:6" x14ac:dyDescent="0.3">
      <c r="A2" s="73" t="s">
        <v>811</v>
      </c>
      <c r="B2" s="73"/>
      <c r="C2" s="73"/>
      <c r="D2" s="73"/>
      <c r="E2" s="73"/>
    </row>
    <row r="3" spans="1:6" x14ac:dyDescent="0.3">
      <c r="A3" s="73" t="s">
        <v>741</v>
      </c>
      <c r="B3" s="73"/>
      <c r="C3" s="73"/>
      <c r="D3" s="73"/>
      <c r="E3" s="73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612</v>
      </c>
      <c r="B6" s="4">
        <v>3</v>
      </c>
      <c r="C6" s="5" t="s">
        <v>113</v>
      </c>
      <c r="D6" s="11">
        <f>D7+D32+D43+D49+D55+D64+D71+D83+D90+D96</f>
        <v>493642785.84000003</v>
      </c>
      <c r="E6" s="11">
        <f>E7+E32+E43+E49+E55+E64+E71+E83+E90+E96</f>
        <v>399927615.86000001</v>
      </c>
      <c r="F6" s="11">
        <f>F7+F32+F43+F49+F55+F64+F71+F83+F90+F96</f>
        <v>295000000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SUM(D8:D31)</f>
        <v>448642785.84000003</v>
      </c>
      <c r="E7" s="11">
        <f>SUM(E8:E31)</f>
        <v>358927615.86000001</v>
      </c>
      <c r="F7" s="11">
        <f>SUM(F8:F31)</f>
        <v>260000000</v>
      </c>
    </row>
    <row r="8" spans="1:6" hidden="1" x14ac:dyDescent="0.3">
      <c r="A8" s="42" t="s">
        <v>613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2" t="s">
        <v>614</v>
      </c>
      <c r="B9" s="43">
        <v>32010102</v>
      </c>
      <c r="C9" s="44" t="s">
        <v>844</v>
      </c>
      <c r="D9" s="45">
        <v>40000000</v>
      </c>
      <c r="E9" s="45">
        <v>38000000</v>
      </c>
      <c r="F9" s="45">
        <v>40000000</v>
      </c>
    </row>
    <row r="10" spans="1:6" hidden="1" x14ac:dyDescent="0.3">
      <c r="A10" s="42"/>
      <c r="B10" s="43"/>
      <c r="C10" s="44" t="s">
        <v>932</v>
      </c>
      <c r="D10" s="45"/>
      <c r="E10" s="45"/>
      <c r="F10" s="45"/>
    </row>
    <row r="11" spans="1:6" hidden="1" x14ac:dyDescent="0.3">
      <c r="A11" s="42"/>
      <c r="B11" s="43"/>
      <c r="C11" s="44" t="s">
        <v>938</v>
      </c>
      <c r="D11" s="45"/>
      <c r="E11" s="45"/>
      <c r="F11" s="45"/>
    </row>
    <row r="12" spans="1:6" hidden="1" x14ac:dyDescent="0.3">
      <c r="A12" s="42"/>
      <c r="B12" s="43"/>
      <c r="C12" s="44" t="s">
        <v>939</v>
      </c>
      <c r="D12" s="45"/>
      <c r="E12" s="45"/>
      <c r="F12" s="45"/>
    </row>
    <row r="13" spans="1:6" x14ac:dyDescent="0.3">
      <c r="A13" s="42" t="s">
        <v>893</v>
      </c>
      <c r="B13" s="43">
        <v>32010103</v>
      </c>
      <c r="C13" s="44" t="s">
        <v>845</v>
      </c>
      <c r="D13" s="45">
        <v>150000000</v>
      </c>
      <c r="E13" s="45">
        <v>108000000</v>
      </c>
      <c r="F13" s="45">
        <v>80000000</v>
      </c>
    </row>
    <row r="14" spans="1:6" hidden="1" x14ac:dyDescent="0.3">
      <c r="A14" s="42"/>
      <c r="B14" s="43"/>
      <c r="C14" s="44" t="s">
        <v>912</v>
      </c>
      <c r="D14" s="45"/>
      <c r="E14" s="45"/>
      <c r="F14" s="45"/>
    </row>
    <row r="15" spans="1:6" hidden="1" x14ac:dyDescent="0.3">
      <c r="A15" s="42"/>
      <c r="B15" s="43"/>
      <c r="C15" s="44" t="s">
        <v>931</v>
      </c>
      <c r="D15" s="45"/>
      <c r="E15" s="45"/>
      <c r="F15" s="45"/>
    </row>
    <row r="16" spans="1:6" x14ac:dyDescent="0.3">
      <c r="A16" s="42"/>
      <c r="B16" s="43"/>
      <c r="C16" s="44" t="s">
        <v>940</v>
      </c>
      <c r="D16" s="45"/>
      <c r="E16" s="45"/>
      <c r="F16" s="45"/>
    </row>
    <row r="17" spans="1:6" x14ac:dyDescent="0.3">
      <c r="A17" s="42" t="s">
        <v>698</v>
      </c>
      <c r="B17" s="43">
        <v>32010104</v>
      </c>
      <c r="C17" s="44" t="s">
        <v>846</v>
      </c>
      <c r="D17" s="45">
        <v>40000000</v>
      </c>
      <c r="E17" s="45">
        <v>39000000</v>
      </c>
      <c r="F17" s="45">
        <v>40000000</v>
      </c>
    </row>
    <row r="18" spans="1:6" hidden="1" x14ac:dyDescent="0.3">
      <c r="A18" s="42"/>
      <c r="B18" s="43"/>
      <c r="C18" s="44" t="s">
        <v>941</v>
      </c>
      <c r="D18" s="45"/>
      <c r="E18" s="45"/>
      <c r="F18" s="45"/>
    </row>
    <row r="19" spans="1:6" hidden="1" x14ac:dyDescent="0.3">
      <c r="A19" s="42"/>
      <c r="B19" s="43"/>
      <c r="C19" s="44" t="s">
        <v>942</v>
      </c>
      <c r="D19" s="45"/>
      <c r="E19" s="45"/>
      <c r="F19" s="45"/>
    </row>
    <row r="20" spans="1:6" hidden="1" x14ac:dyDescent="0.3">
      <c r="A20" s="42"/>
      <c r="B20" s="43"/>
      <c r="C20" s="44" t="s">
        <v>943</v>
      </c>
      <c r="D20" s="45"/>
      <c r="E20" s="45"/>
      <c r="F20" s="45"/>
    </row>
    <row r="21" spans="1:6" x14ac:dyDescent="0.3">
      <c r="A21" s="42" t="s">
        <v>699</v>
      </c>
      <c r="B21" s="43">
        <v>32010105</v>
      </c>
      <c r="C21" s="44" t="s">
        <v>847</v>
      </c>
      <c r="D21" s="45">
        <v>40000000</v>
      </c>
      <c r="E21" s="45">
        <v>37000000</v>
      </c>
      <c r="F21" s="45">
        <v>50000000</v>
      </c>
    </row>
    <row r="22" spans="1:6" hidden="1" x14ac:dyDescent="0.3">
      <c r="A22" s="42"/>
      <c r="B22" s="43"/>
      <c r="C22" s="44" t="s">
        <v>944</v>
      </c>
      <c r="D22" s="45"/>
      <c r="E22" s="45"/>
      <c r="F22" s="45"/>
    </row>
    <row r="23" spans="1:6" hidden="1" x14ac:dyDescent="0.3">
      <c r="A23" s="42"/>
      <c r="B23" s="43"/>
      <c r="C23" s="44" t="s">
        <v>945</v>
      </c>
      <c r="D23" s="45"/>
      <c r="E23" s="45"/>
      <c r="F23" s="45"/>
    </row>
    <row r="24" spans="1:6" hidden="1" x14ac:dyDescent="0.3">
      <c r="A24" s="42"/>
      <c r="B24" s="43"/>
      <c r="C24" s="44" t="s">
        <v>946</v>
      </c>
      <c r="D24" s="45"/>
      <c r="E24" s="45"/>
      <c r="F24" s="45"/>
    </row>
    <row r="25" spans="1:6" hidden="1" x14ac:dyDescent="0.3">
      <c r="A25" s="42"/>
      <c r="B25" s="43"/>
      <c r="C25" s="44" t="s">
        <v>947</v>
      </c>
      <c r="D25" s="45"/>
      <c r="E25" s="45"/>
      <c r="F25" s="45"/>
    </row>
    <row r="26" spans="1:6" x14ac:dyDescent="0.3">
      <c r="A26" s="42" t="s">
        <v>700</v>
      </c>
      <c r="B26" s="43">
        <v>32010106</v>
      </c>
      <c r="C26" s="44" t="s">
        <v>848</v>
      </c>
      <c r="D26" s="45">
        <v>178642785.84</v>
      </c>
      <c r="E26" s="45">
        <v>136927615.86000001</v>
      </c>
      <c r="F26" s="45">
        <v>50000000</v>
      </c>
    </row>
    <row r="27" spans="1:6" hidden="1" x14ac:dyDescent="0.3">
      <c r="A27" s="44"/>
      <c r="B27" s="43"/>
      <c r="C27" s="44" t="s">
        <v>948</v>
      </c>
      <c r="D27" s="45"/>
      <c r="E27" s="45"/>
      <c r="F27" s="45"/>
    </row>
    <row r="28" spans="1:6" hidden="1" x14ac:dyDescent="0.3">
      <c r="A28" s="44"/>
      <c r="B28" s="43"/>
      <c r="C28" s="44" t="s">
        <v>949</v>
      </c>
      <c r="D28" s="45"/>
      <c r="E28" s="45"/>
      <c r="F28" s="45"/>
    </row>
    <row r="29" spans="1:6" hidden="1" x14ac:dyDescent="0.3">
      <c r="A29" s="44"/>
      <c r="B29" s="43"/>
      <c r="C29" s="44" t="s">
        <v>950</v>
      </c>
      <c r="D29" s="45"/>
      <c r="E29" s="45"/>
      <c r="F29" s="45"/>
    </row>
    <row r="30" spans="1:6" hidden="1" x14ac:dyDescent="0.3">
      <c r="A30" s="44"/>
      <c r="B30" s="43"/>
      <c r="C30" s="44" t="s">
        <v>951</v>
      </c>
      <c r="D30" s="45"/>
      <c r="E30" s="45"/>
      <c r="F30" s="45"/>
    </row>
    <row r="31" spans="1:6" hidden="1" x14ac:dyDescent="0.3">
      <c r="A31" s="44"/>
      <c r="B31" s="43"/>
      <c r="C31" s="44" t="s">
        <v>952</v>
      </c>
      <c r="D31" s="45"/>
      <c r="E31" s="45"/>
      <c r="F31" s="45"/>
    </row>
    <row r="32" spans="1:6" s="1" customFormat="1" x14ac:dyDescent="0.3">
      <c r="A32" s="5"/>
      <c r="B32" s="4">
        <v>32010200</v>
      </c>
      <c r="C32" s="5" t="s">
        <v>116</v>
      </c>
      <c r="D32" s="11">
        <f>SUM(D33:D42)</f>
        <v>0</v>
      </c>
      <c r="E32" s="11">
        <f t="shared" ref="E32:F32" si="0">SUM(E33:E42)</f>
        <v>0</v>
      </c>
      <c r="F32" s="11">
        <f t="shared" si="0"/>
        <v>0</v>
      </c>
    </row>
    <row r="33" spans="1:6" hidden="1" x14ac:dyDescent="0.3">
      <c r="A33" s="42" t="s">
        <v>701</v>
      </c>
      <c r="B33" s="43">
        <v>32010202</v>
      </c>
      <c r="C33" s="44" t="s">
        <v>117</v>
      </c>
      <c r="D33" s="45"/>
      <c r="E33" s="45"/>
      <c r="F33" s="45"/>
    </row>
    <row r="34" spans="1:6" hidden="1" x14ac:dyDescent="0.3">
      <c r="A34" s="46"/>
      <c r="B34" s="47"/>
      <c r="C34" s="46"/>
      <c r="D34" s="45"/>
      <c r="E34" s="45"/>
      <c r="F34" s="45"/>
    </row>
    <row r="35" spans="1:6" hidden="1" x14ac:dyDescent="0.3">
      <c r="A35" s="46"/>
      <c r="B35" s="47"/>
      <c r="C35" s="46"/>
      <c r="D35" s="45"/>
      <c r="E35" s="45"/>
      <c r="F35" s="45"/>
    </row>
    <row r="36" spans="1:6" hidden="1" x14ac:dyDescent="0.3">
      <c r="A36" s="46"/>
      <c r="B36" s="47"/>
      <c r="C36" s="46"/>
      <c r="D36" s="45"/>
      <c r="E36" s="45"/>
      <c r="F36" s="45"/>
    </row>
    <row r="37" spans="1:6" hidden="1" x14ac:dyDescent="0.3">
      <c r="A37" s="46"/>
      <c r="B37" s="47"/>
      <c r="C37" s="46"/>
      <c r="D37" s="45"/>
      <c r="E37" s="45"/>
      <c r="F37" s="45"/>
    </row>
    <row r="38" spans="1:6" hidden="1" x14ac:dyDescent="0.3">
      <c r="A38" s="46"/>
      <c r="B38" s="47"/>
      <c r="C38" s="46"/>
      <c r="D38" s="45"/>
      <c r="E38" s="45"/>
      <c r="F38" s="45"/>
    </row>
    <row r="39" spans="1:6" hidden="1" x14ac:dyDescent="0.3">
      <c r="A39" s="46"/>
      <c r="B39" s="47"/>
      <c r="C39" s="46"/>
      <c r="D39" s="45"/>
      <c r="E39" s="45"/>
      <c r="F39" s="45"/>
    </row>
    <row r="40" spans="1:6" hidden="1" x14ac:dyDescent="0.3">
      <c r="A40" s="46"/>
      <c r="B40" s="47"/>
      <c r="C40" s="46"/>
      <c r="D40" s="45"/>
      <c r="E40" s="45"/>
      <c r="F40" s="45"/>
    </row>
    <row r="41" spans="1:6" hidden="1" x14ac:dyDescent="0.3">
      <c r="A41" s="46"/>
      <c r="B41" s="47"/>
      <c r="C41" s="46"/>
      <c r="D41" s="45"/>
      <c r="E41" s="45"/>
      <c r="F41" s="45"/>
    </row>
    <row r="42" spans="1:6" hidden="1" x14ac:dyDescent="0.3">
      <c r="A42" s="46"/>
      <c r="B42" s="47"/>
      <c r="C42" s="46"/>
      <c r="D42" s="45"/>
      <c r="E42" s="45"/>
      <c r="F42" s="45"/>
    </row>
    <row r="43" spans="1:6" s="1" customFormat="1" x14ac:dyDescent="0.3">
      <c r="A43" s="5"/>
      <c r="B43" s="4">
        <v>320103</v>
      </c>
      <c r="C43" s="5" t="s">
        <v>118</v>
      </c>
      <c r="D43" s="11">
        <f>SUM(D44:D48)</f>
        <v>0</v>
      </c>
      <c r="E43" s="11">
        <f t="shared" ref="E43:F43" si="1">SUM(E44:E48)</f>
        <v>0</v>
      </c>
      <c r="F43" s="11">
        <f t="shared" si="1"/>
        <v>0</v>
      </c>
    </row>
    <row r="44" spans="1:6" hidden="1" x14ac:dyDescent="0.3">
      <c r="A44" s="42" t="s">
        <v>702</v>
      </c>
      <c r="B44" s="43">
        <v>32010301</v>
      </c>
      <c r="C44" s="44" t="s">
        <v>119</v>
      </c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4"/>
      <c r="B47" s="43"/>
      <c r="C47" s="44"/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s="1" customFormat="1" x14ac:dyDescent="0.3">
      <c r="A49" s="5"/>
      <c r="B49" s="4">
        <v>32010400</v>
      </c>
      <c r="C49" s="5" t="s">
        <v>120</v>
      </c>
      <c r="D49" s="11">
        <f>SUM(D50:D54)</f>
        <v>0</v>
      </c>
      <c r="E49" s="11">
        <f t="shared" ref="E49:F49" si="2">SUM(E50:E54)</f>
        <v>0</v>
      </c>
      <c r="F49" s="11">
        <f t="shared" si="2"/>
        <v>0</v>
      </c>
    </row>
    <row r="50" spans="1:6" hidden="1" x14ac:dyDescent="0.3">
      <c r="A50" s="42" t="s">
        <v>703</v>
      </c>
      <c r="B50" s="43">
        <v>32010405</v>
      </c>
      <c r="C50" s="44" t="s">
        <v>121</v>
      </c>
      <c r="D50" s="45"/>
      <c r="E50" s="45"/>
      <c r="F50" s="45"/>
    </row>
    <row r="51" spans="1:6" hidden="1" x14ac:dyDescent="0.3">
      <c r="A51" s="42" t="s">
        <v>695</v>
      </c>
      <c r="B51" s="43">
        <v>32010406</v>
      </c>
      <c r="C51" s="44" t="s">
        <v>122</v>
      </c>
      <c r="D51" s="45"/>
      <c r="E51" s="45"/>
      <c r="F51" s="45"/>
    </row>
    <row r="52" spans="1:6" hidden="1" x14ac:dyDescent="0.3">
      <c r="A52" s="42" t="s">
        <v>704</v>
      </c>
      <c r="B52" s="43">
        <v>32010407</v>
      </c>
      <c r="C52" s="44" t="s">
        <v>123</v>
      </c>
      <c r="D52" s="45"/>
      <c r="E52" s="45"/>
      <c r="F52" s="45"/>
    </row>
    <row r="53" spans="1:6" hidden="1" x14ac:dyDescent="0.3">
      <c r="A53" s="42" t="s">
        <v>705</v>
      </c>
      <c r="B53" s="43">
        <v>32010408</v>
      </c>
      <c r="C53" s="44" t="s">
        <v>124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s="1" customFormat="1" x14ac:dyDescent="0.3">
      <c r="A55" s="5"/>
      <c r="B55" s="4">
        <v>320105</v>
      </c>
      <c r="C55" s="5" t="s">
        <v>125</v>
      </c>
      <c r="D55" s="11">
        <f>SUM(D56:D63)</f>
        <v>0</v>
      </c>
      <c r="E55" s="11">
        <f t="shared" ref="E55:F55" si="3">SUM(E56:E63)</f>
        <v>0</v>
      </c>
      <c r="F55" s="11">
        <f t="shared" si="3"/>
        <v>0</v>
      </c>
    </row>
    <row r="56" spans="1:6" hidden="1" x14ac:dyDescent="0.3">
      <c r="A56" s="42" t="s">
        <v>706</v>
      </c>
      <c r="B56" s="43">
        <v>32010501</v>
      </c>
      <c r="C56" s="44" t="s">
        <v>126</v>
      </c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6"/>
      <c r="B61" s="47"/>
      <c r="C61" s="46"/>
      <c r="D61" s="45"/>
      <c r="E61" s="45"/>
      <c r="F61" s="45"/>
    </row>
    <row r="62" spans="1:6" hidden="1" x14ac:dyDescent="0.3">
      <c r="A62" s="46"/>
      <c r="B62" s="47"/>
      <c r="C62" s="46"/>
      <c r="D62" s="45"/>
      <c r="E62" s="45"/>
      <c r="F62" s="45"/>
    </row>
    <row r="63" spans="1:6" hidden="1" x14ac:dyDescent="0.3">
      <c r="A63" s="46"/>
      <c r="B63" s="47"/>
      <c r="C63" s="46"/>
      <c r="D63" s="45"/>
      <c r="E63" s="45"/>
      <c r="F63" s="45"/>
    </row>
    <row r="64" spans="1:6" s="1" customFormat="1" x14ac:dyDescent="0.3">
      <c r="A64" s="5"/>
      <c r="B64" s="4">
        <v>320106</v>
      </c>
      <c r="C64" s="5" t="s">
        <v>127</v>
      </c>
      <c r="D64" s="11">
        <f>SUM(D65:D70)</f>
        <v>0</v>
      </c>
      <c r="E64" s="11">
        <f t="shared" ref="E64:F64" si="4">SUM(E65:E70)</f>
        <v>0</v>
      </c>
      <c r="F64" s="11">
        <f t="shared" si="4"/>
        <v>0</v>
      </c>
    </row>
    <row r="65" spans="1:6" hidden="1" x14ac:dyDescent="0.3">
      <c r="A65" s="42" t="s">
        <v>707</v>
      </c>
      <c r="B65" s="43">
        <v>32010601</v>
      </c>
      <c r="C65" s="44" t="s">
        <v>128</v>
      </c>
      <c r="D65" s="45"/>
      <c r="E65" s="45"/>
      <c r="F65" s="45"/>
    </row>
    <row r="66" spans="1:6" hidden="1" x14ac:dyDescent="0.3">
      <c r="A66" s="42" t="s">
        <v>708</v>
      </c>
      <c r="B66" s="43">
        <v>32010602</v>
      </c>
      <c r="C66" s="44" t="s">
        <v>129</v>
      </c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s="1" customFormat="1" x14ac:dyDescent="0.3">
      <c r="A71" s="5"/>
      <c r="B71" s="4">
        <v>320109</v>
      </c>
      <c r="C71" s="5" t="s">
        <v>130</v>
      </c>
      <c r="D71" s="11">
        <f>SUM(D72:D82)</f>
        <v>45000000</v>
      </c>
      <c r="E71" s="11">
        <f>SUM(E72:E82)</f>
        <v>41000000</v>
      </c>
      <c r="F71" s="11">
        <f>SUM(F72:F82)</f>
        <v>35000000</v>
      </c>
    </row>
    <row r="72" spans="1:6" hidden="1" x14ac:dyDescent="0.3">
      <c r="A72" s="42" t="s">
        <v>709</v>
      </c>
      <c r="B72" s="43">
        <v>32010903</v>
      </c>
      <c r="C72" s="44" t="s">
        <v>131</v>
      </c>
      <c r="D72" s="45"/>
      <c r="E72" s="45"/>
      <c r="F72" s="45"/>
    </row>
    <row r="73" spans="1:6" hidden="1" x14ac:dyDescent="0.3">
      <c r="A73" s="44"/>
      <c r="B73" s="43"/>
      <c r="C73" s="44"/>
      <c r="D73" s="45"/>
      <c r="E73" s="45"/>
      <c r="F73" s="45"/>
    </row>
    <row r="74" spans="1:6" hidden="1" x14ac:dyDescent="0.3">
      <c r="A74" s="42" t="s">
        <v>710</v>
      </c>
      <c r="B74" s="43">
        <v>32010904</v>
      </c>
      <c r="C74" s="44" t="s">
        <v>132</v>
      </c>
      <c r="D74" s="45"/>
      <c r="E74" s="45"/>
      <c r="F74" s="45"/>
    </row>
    <row r="75" spans="1:6" hidden="1" x14ac:dyDescent="0.3">
      <c r="A75" s="44"/>
      <c r="B75" s="43"/>
      <c r="C75" s="44"/>
      <c r="D75" s="45"/>
      <c r="E75" s="45"/>
      <c r="F75" s="45"/>
    </row>
    <row r="76" spans="1:6" x14ac:dyDescent="0.3">
      <c r="A76" s="42" t="s">
        <v>711</v>
      </c>
      <c r="B76" s="43">
        <v>32010935</v>
      </c>
      <c r="C76" s="44" t="s">
        <v>849</v>
      </c>
      <c r="D76" s="45">
        <v>40000000</v>
      </c>
      <c r="E76" s="45">
        <v>38000000</v>
      </c>
      <c r="F76" s="45">
        <v>30000000</v>
      </c>
    </row>
    <row r="77" spans="1:6" x14ac:dyDescent="0.3">
      <c r="A77" s="44"/>
      <c r="B77" s="43">
        <v>32010936</v>
      </c>
      <c r="C77" s="44" t="s">
        <v>850</v>
      </c>
      <c r="D77" s="45">
        <v>5000000</v>
      </c>
      <c r="E77" s="45">
        <v>3000000</v>
      </c>
      <c r="F77" s="45">
        <v>5000000</v>
      </c>
    </row>
    <row r="78" spans="1:6" hidden="1" x14ac:dyDescent="0.3">
      <c r="A78" s="44"/>
      <c r="B78" s="43"/>
      <c r="C78" s="44"/>
      <c r="D78" s="45"/>
      <c r="E78" s="45"/>
      <c r="F78" s="45"/>
    </row>
    <row r="79" spans="1:6" hidden="1" x14ac:dyDescent="0.3">
      <c r="A79" s="44"/>
      <c r="B79" s="43"/>
      <c r="C79" s="44"/>
      <c r="D79" s="45"/>
      <c r="E79" s="45"/>
      <c r="F79" s="45"/>
    </row>
    <row r="80" spans="1:6" hidden="1" x14ac:dyDescent="0.3">
      <c r="A80" s="42" t="s">
        <v>712</v>
      </c>
      <c r="B80" s="43">
        <v>32010936</v>
      </c>
      <c r="C80" s="44" t="s">
        <v>134</v>
      </c>
      <c r="D80" s="45"/>
      <c r="E80" s="45"/>
      <c r="F80" s="45"/>
    </row>
    <row r="81" spans="1:6" hidden="1" x14ac:dyDescent="0.3">
      <c r="A81" s="44"/>
      <c r="B81" s="43"/>
      <c r="C81" s="44"/>
      <c r="D81" s="45"/>
      <c r="E81" s="45"/>
      <c r="F81" s="45"/>
    </row>
    <row r="82" spans="1:6" hidden="1" x14ac:dyDescent="0.3">
      <c r="A82" s="44"/>
      <c r="B82" s="43"/>
      <c r="C82" s="44"/>
      <c r="D82" s="45"/>
      <c r="E82" s="45"/>
      <c r="F82" s="45"/>
    </row>
    <row r="83" spans="1:6" s="1" customFormat="1" x14ac:dyDescent="0.3">
      <c r="A83" s="5"/>
      <c r="B83" s="4">
        <v>320201</v>
      </c>
      <c r="C83" s="5" t="s">
        <v>146</v>
      </c>
      <c r="D83" s="11">
        <f>SUM(D84:D89)</f>
        <v>0</v>
      </c>
      <c r="E83" s="11">
        <f t="shared" ref="E83:F83" si="5">SUM(E84:E89)</f>
        <v>0</v>
      </c>
      <c r="F83" s="11">
        <f t="shared" si="5"/>
        <v>0</v>
      </c>
    </row>
    <row r="84" spans="1:6" hidden="1" x14ac:dyDescent="0.3">
      <c r="A84" s="42" t="s">
        <v>697</v>
      </c>
      <c r="B84" s="43">
        <v>32020101</v>
      </c>
      <c r="C84" s="44" t="s">
        <v>135</v>
      </c>
      <c r="D84" s="45"/>
      <c r="E84" s="45"/>
      <c r="F84" s="45"/>
    </row>
    <row r="85" spans="1:6" hidden="1" x14ac:dyDescent="0.3">
      <c r="A85" s="44"/>
      <c r="B85" s="43"/>
      <c r="C85" s="44"/>
      <c r="D85" s="45"/>
      <c r="E85" s="45"/>
      <c r="F85" s="45"/>
    </row>
    <row r="86" spans="1:6" hidden="1" x14ac:dyDescent="0.3">
      <c r="A86" s="42" t="s">
        <v>696</v>
      </c>
      <c r="B86" s="43">
        <v>32020102</v>
      </c>
      <c r="C86" s="44" t="s">
        <v>136</v>
      </c>
      <c r="D86" s="45"/>
      <c r="E86" s="45"/>
      <c r="F86" s="45"/>
    </row>
    <row r="87" spans="1:6" hidden="1" x14ac:dyDescent="0.3">
      <c r="A87" s="44"/>
      <c r="B87" s="43"/>
      <c r="C87" s="44"/>
      <c r="D87" s="45"/>
      <c r="E87" s="45"/>
      <c r="F87" s="45"/>
    </row>
    <row r="88" spans="1:6" hidden="1" x14ac:dyDescent="0.3">
      <c r="A88" s="42" t="s">
        <v>894</v>
      </c>
      <c r="B88" s="43">
        <v>32020104</v>
      </c>
      <c r="C88" s="44" t="s">
        <v>137</v>
      </c>
      <c r="D88" s="45"/>
      <c r="E88" s="45"/>
      <c r="F88" s="45"/>
    </row>
    <row r="89" spans="1:6" hidden="1" x14ac:dyDescent="0.3">
      <c r="A89" s="44"/>
      <c r="B89" s="43"/>
      <c r="C89" s="44"/>
      <c r="D89" s="45"/>
      <c r="E89" s="45"/>
      <c r="F89" s="45"/>
    </row>
    <row r="90" spans="1:6" s="1" customFormat="1" x14ac:dyDescent="0.3">
      <c r="A90" s="5"/>
      <c r="B90" s="4">
        <v>320301</v>
      </c>
      <c r="C90" s="5" t="s">
        <v>138</v>
      </c>
      <c r="D90" s="11">
        <f>SUM(D91:D95)</f>
        <v>0</v>
      </c>
      <c r="E90" s="11">
        <f t="shared" ref="E90:F90" si="6">SUM(E91:E95)</f>
        <v>0</v>
      </c>
      <c r="F90" s="11">
        <f t="shared" si="6"/>
        <v>0</v>
      </c>
    </row>
    <row r="91" spans="1:6" hidden="1" x14ac:dyDescent="0.3">
      <c r="A91" s="42" t="s">
        <v>895</v>
      </c>
      <c r="B91" s="43">
        <v>32030101</v>
      </c>
      <c r="C91" s="44" t="s">
        <v>139</v>
      </c>
      <c r="D91" s="45"/>
      <c r="E91" s="45"/>
      <c r="F91" s="45"/>
    </row>
    <row r="92" spans="1:6" hidden="1" x14ac:dyDescent="0.3">
      <c r="A92" s="42" t="s">
        <v>896</v>
      </c>
      <c r="B92" s="43">
        <v>32030109</v>
      </c>
      <c r="C92" s="44" t="s">
        <v>140</v>
      </c>
      <c r="D92" s="45"/>
      <c r="E92" s="45"/>
      <c r="F92" s="45"/>
    </row>
    <row r="93" spans="1:6" hidden="1" x14ac:dyDescent="0.3">
      <c r="A93" s="42" t="s">
        <v>897</v>
      </c>
      <c r="B93" s="43">
        <v>32030110</v>
      </c>
      <c r="C93" s="44" t="s">
        <v>141</v>
      </c>
      <c r="D93" s="45"/>
      <c r="E93" s="45"/>
      <c r="F93" s="45"/>
    </row>
    <row r="94" spans="1:6" hidden="1" x14ac:dyDescent="0.3">
      <c r="A94" s="46"/>
      <c r="B94" s="47"/>
      <c r="C94" s="46"/>
      <c r="D94" s="45"/>
      <c r="E94" s="45"/>
      <c r="F94" s="45"/>
    </row>
    <row r="95" spans="1:6" hidden="1" x14ac:dyDescent="0.3">
      <c r="A95" s="46"/>
      <c r="B95" s="47"/>
      <c r="C95" s="46"/>
      <c r="D95" s="45"/>
      <c r="E95" s="45"/>
      <c r="F95" s="45"/>
    </row>
    <row r="96" spans="1:6" s="1" customFormat="1" x14ac:dyDescent="0.3">
      <c r="A96" s="5"/>
      <c r="B96" s="4">
        <v>32011000</v>
      </c>
      <c r="C96" s="5" t="s">
        <v>142</v>
      </c>
      <c r="D96" s="11">
        <f>SUM(D97:D98)</f>
        <v>0</v>
      </c>
      <c r="E96" s="11">
        <f>SUM(E97:E98)</f>
        <v>0</v>
      </c>
      <c r="F96" s="11">
        <f>SUM(F97:F98)</f>
        <v>0</v>
      </c>
    </row>
    <row r="97" spans="1:6" hidden="1" x14ac:dyDescent="0.3">
      <c r="A97" s="42"/>
      <c r="B97" s="46"/>
      <c r="C97" s="46"/>
      <c r="D97" s="45"/>
      <c r="E97" s="45"/>
      <c r="F97" s="45"/>
    </row>
    <row r="98" spans="1:6" hidden="1" x14ac:dyDescent="0.3">
      <c r="A98" s="46"/>
      <c r="B98" s="46"/>
      <c r="C98" s="46"/>
      <c r="D98" s="45"/>
      <c r="E98" s="45"/>
      <c r="F98" s="45"/>
    </row>
    <row r="99" spans="1:6" hidden="1" x14ac:dyDescent="0.3"/>
    <row r="100" spans="1:6" hidden="1" x14ac:dyDescent="0.3"/>
    <row r="101" spans="1:6" hidden="1" x14ac:dyDescent="0.3"/>
    <row r="102" spans="1:6" hidden="1" x14ac:dyDescent="0.3"/>
    <row r="103" spans="1:6" hidden="1" x14ac:dyDescent="0.3"/>
    <row r="104" spans="1:6" hidden="1" x14ac:dyDescent="0.3"/>
    <row r="105" spans="1:6" hidden="1" x14ac:dyDescent="0.3"/>
    <row r="106" spans="1:6" hidden="1" x14ac:dyDescent="0.3"/>
    <row r="107" spans="1:6" hidden="1" x14ac:dyDescent="0.3"/>
    <row r="108" spans="1:6" hidden="1" x14ac:dyDescent="0.3"/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8XCF0hhatlalar1mKnWSAnb5gtneo2J3LpkhUjURVvavrCLe1jUBY4lCustGGDSpO/0JIr0W6SLRQ6lcaqUkmQ==" saltValue="rwddclwV7tEtozaC3X8eo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69" firstPageNumber="67" orientation="landscape" useFirstPageNumber="1" r:id="rId1"/>
  <headerFooter>
    <oddFooter>Page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zoomScale="90" zoomScaleNormal="115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812</v>
      </c>
      <c r="B3" s="74"/>
      <c r="C3" s="74"/>
      <c r="D3" s="74"/>
      <c r="E3" s="74"/>
    </row>
    <row r="4" spans="1:5" x14ac:dyDescent="0.3">
      <c r="A4" s="73" t="s">
        <v>743</v>
      </c>
      <c r="B4" s="73"/>
      <c r="C4" s="73"/>
      <c r="D4" s="73"/>
      <c r="E4" s="73"/>
    </row>
    <row r="6" spans="1:5" ht="49.15" customHeight="1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139150928</v>
      </c>
      <c r="D7" s="12">
        <f t="shared" ref="D7:E7" si="0">D8+D13+D20</f>
        <v>135460928</v>
      </c>
      <c r="E7" s="12">
        <f t="shared" si="0"/>
        <v>143277591.46000001</v>
      </c>
    </row>
    <row r="8" spans="1:5" s="1" customFormat="1" x14ac:dyDescent="0.3">
      <c r="A8" s="3">
        <v>2101</v>
      </c>
      <c r="B8" s="3" t="s">
        <v>5</v>
      </c>
      <c r="C8" s="12">
        <f>C9</f>
        <v>139150928</v>
      </c>
      <c r="D8" s="12">
        <f t="shared" ref="D8:E8" si="1">D9</f>
        <v>135460928</v>
      </c>
      <c r="E8" s="12">
        <f t="shared" si="1"/>
        <v>143277591.46000001</v>
      </c>
    </row>
    <row r="9" spans="1:5" s="1" customFormat="1" x14ac:dyDescent="0.3">
      <c r="A9" s="3">
        <v>210101</v>
      </c>
      <c r="B9" s="3" t="s">
        <v>6</v>
      </c>
      <c r="C9" s="12">
        <f>SUM(C10:C12)</f>
        <v>139150928</v>
      </c>
      <c r="D9" s="12">
        <f t="shared" ref="D9:E9" si="2">SUM(D10:D12)</f>
        <v>135460928</v>
      </c>
      <c r="E9" s="12">
        <f t="shared" si="2"/>
        <v>143277591.46000001</v>
      </c>
    </row>
    <row r="10" spans="1:5" x14ac:dyDescent="0.3">
      <c r="A10" s="59">
        <v>21010101</v>
      </c>
      <c r="B10" s="48" t="s">
        <v>5</v>
      </c>
      <c r="C10" s="41">
        <v>139150928</v>
      </c>
      <c r="D10" s="41">
        <v>135460928</v>
      </c>
      <c r="E10" s="41">
        <v>143277591.46000001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7ua0LWFXYmgs1Q/tZUUI3guOE+l9d5/97JWQeUWSix/57T9mlzkkH+u9HUU5CGRthEGz6AM6SE7ACj1dnLLW/g==" saltValue="8C048K6j2mvzf8bjm6Lsx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70" orientation="landscape" useFirstPageNumber="1" r:id="rId1"/>
  <headerFooter>
    <oddFooter>Page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topLeftCell="A22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813</v>
      </c>
      <c r="B4" s="74"/>
      <c r="C4" s="74"/>
      <c r="D4" s="74"/>
      <c r="E4" s="74"/>
    </row>
    <row r="5" spans="1:5" x14ac:dyDescent="0.3">
      <c r="A5" s="73" t="s">
        <v>743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72952200</v>
      </c>
      <c r="D7" s="12">
        <f t="shared" ref="D7:E7" si="0">D8+D84+D88+D93</f>
        <v>56974000</v>
      </c>
      <c r="E7" s="12">
        <f t="shared" si="0"/>
        <v>64000000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72952200</v>
      </c>
      <c r="D8" s="12">
        <f t="shared" ref="D8:E8" si="1">D9+D14+D22+D36+D45+D48+D54+D63+D67+D70</f>
        <v>56974000</v>
      </c>
      <c r="E8" s="12">
        <f t="shared" si="1"/>
        <v>64000000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3352200</v>
      </c>
      <c r="D9" s="12">
        <f t="shared" ref="D9:E9" si="2">SUM(D10:D13)</f>
        <v>3500000</v>
      </c>
      <c r="E9" s="12">
        <f t="shared" si="2"/>
        <v>4000000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3352200</v>
      </c>
      <c r="D11" s="41">
        <v>3500000</v>
      </c>
      <c r="E11" s="41">
        <v>4000000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17150000</v>
      </c>
      <c r="D22" s="12">
        <f t="shared" ref="D22:E22" si="3">SUM(D23:D35)</f>
        <v>7074000</v>
      </c>
      <c r="E22" s="12">
        <f t="shared" si="3"/>
        <v>13000000</v>
      </c>
    </row>
    <row r="23" spans="1:5" x14ac:dyDescent="0.3">
      <c r="A23" s="43">
        <v>22020301</v>
      </c>
      <c r="B23" s="44" t="s">
        <v>36</v>
      </c>
      <c r="C23" s="41">
        <v>1650000</v>
      </c>
      <c r="D23" s="41">
        <v>1574000</v>
      </c>
      <c r="E23" s="41">
        <v>2500000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15500000</v>
      </c>
      <c r="D29" s="41">
        <v>5500000</v>
      </c>
      <c r="E29" s="41">
        <v>10500000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24300000</v>
      </c>
      <c r="D36" s="12">
        <f t="shared" ref="D36:E36" si="4">SUM(D37:D44)</f>
        <v>22550000</v>
      </c>
      <c r="E36" s="12">
        <f t="shared" si="4"/>
        <v>25500000</v>
      </c>
    </row>
    <row r="37" spans="1:5" x14ac:dyDescent="0.3">
      <c r="A37" s="43">
        <v>22020401</v>
      </c>
      <c r="B37" s="44" t="s">
        <v>50</v>
      </c>
      <c r="C37" s="41">
        <v>4500000</v>
      </c>
      <c r="D37" s="41">
        <v>4450000</v>
      </c>
      <c r="E37" s="41">
        <v>5000000</v>
      </c>
    </row>
    <row r="38" spans="1:5" x14ac:dyDescent="0.3">
      <c r="A38" s="43">
        <v>22020402</v>
      </c>
      <c r="B38" s="44" t="s">
        <v>51</v>
      </c>
      <c r="C38" s="41">
        <v>3300000</v>
      </c>
      <c r="D38" s="41">
        <v>3100000</v>
      </c>
      <c r="E38" s="41">
        <v>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x14ac:dyDescent="0.3">
      <c r="A42" s="43">
        <v>22020406</v>
      </c>
      <c r="B42" s="44" t="s">
        <v>837</v>
      </c>
      <c r="C42" s="41">
        <v>16500000</v>
      </c>
      <c r="D42" s="41">
        <v>15000000</v>
      </c>
      <c r="E42" s="41">
        <v>20000000</v>
      </c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500000</v>
      </c>
    </row>
    <row r="46" spans="1:5" x14ac:dyDescent="0.3">
      <c r="A46" s="43">
        <v>22020501</v>
      </c>
      <c r="B46" s="44" t="s">
        <v>59</v>
      </c>
      <c r="C46" s="41"/>
      <c r="D46" s="41"/>
      <c r="E46" s="41">
        <v>500000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18250000</v>
      </c>
      <c r="D48" s="12">
        <f t="shared" ref="D48:E48" si="6">SUM(D49:D53)</f>
        <v>15000000</v>
      </c>
      <c r="E48" s="12">
        <f t="shared" si="6"/>
        <v>10000000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x14ac:dyDescent="0.3">
      <c r="A53" s="43">
        <v>22020605</v>
      </c>
      <c r="B53" s="44" t="s">
        <v>66</v>
      </c>
      <c r="C53" s="41">
        <v>18250000</v>
      </c>
      <c r="D53" s="41">
        <v>15000000</v>
      </c>
      <c r="E53" s="41">
        <v>10000000</v>
      </c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9900000</v>
      </c>
      <c r="D70" s="12">
        <f t="shared" ref="D70:E70" si="10">SUM(D71:D83)</f>
        <v>8850000</v>
      </c>
      <c r="E70" s="12">
        <f t="shared" si="10"/>
        <v>11000000</v>
      </c>
    </row>
    <row r="71" spans="1:5" x14ac:dyDescent="0.3">
      <c r="A71" s="43">
        <v>22021001</v>
      </c>
      <c r="B71" s="44" t="s">
        <v>84</v>
      </c>
      <c r="C71" s="41">
        <v>4400000</v>
      </c>
      <c r="D71" s="41">
        <v>4350000</v>
      </c>
      <c r="E71" s="41">
        <v>5000000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5500000</v>
      </c>
      <c r="D76" s="41">
        <v>4500000</v>
      </c>
      <c r="E76" s="41">
        <v>6000000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bq6gPNeOGtkV51YP2OCmNiIoIH25msCVfpoemeDKoAvI9LhGAAyyy0K8BY+iNkE8OrVxCfDA5G8FfarcPaQp7w==" saltValue="SaCWeRzAWBrzkK5uCD6Sr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firstPageNumber="71" orientation="landscape" useFirstPageNumber="1" r:id="rId1"/>
  <headerFooter>
    <oddFooter>Page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topLeftCell="A38" zoomScale="60" zoomScaleNormal="100" workbookViewId="0">
      <selection activeCell="C12" sqref="C12"/>
    </sheetView>
  </sheetViews>
  <sheetFormatPr defaultColWidth="8.81640625" defaultRowHeight="15" x14ac:dyDescent="0.3"/>
  <cols>
    <col min="1" max="1" width="22.269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72" t="s">
        <v>143</v>
      </c>
      <c r="B1" s="72"/>
      <c r="C1" s="72"/>
      <c r="D1" s="72"/>
      <c r="E1" s="72"/>
    </row>
    <row r="2" spans="1:6" x14ac:dyDescent="0.3">
      <c r="A2" s="73" t="s">
        <v>814</v>
      </c>
      <c r="B2" s="73"/>
      <c r="C2" s="73"/>
      <c r="D2" s="73"/>
      <c r="E2" s="73"/>
    </row>
    <row r="3" spans="1:6" x14ac:dyDescent="0.3">
      <c r="A3" s="73" t="s">
        <v>743</v>
      </c>
      <c r="B3" s="73"/>
      <c r="C3" s="73"/>
      <c r="D3" s="73"/>
      <c r="E3" s="73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592</v>
      </c>
      <c r="E5" s="50" t="s">
        <v>593</v>
      </c>
      <c r="F5" s="50" t="s">
        <v>594</v>
      </c>
    </row>
    <row r="6" spans="1:6" s="1" customFormat="1" x14ac:dyDescent="0.3">
      <c r="A6" s="8" t="s">
        <v>615</v>
      </c>
      <c r="B6" s="4">
        <v>3</v>
      </c>
      <c r="C6" s="5" t="s">
        <v>113</v>
      </c>
      <c r="D6" s="11">
        <f>D7+D17+D50+D56+D62+D71+D78+D90+D97+D103</f>
        <v>432000000</v>
      </c>
      <c r="E6" s="11">
        <f>E7+E17+E50+E56+E62+E71+E78+E90+E97+E103</f>
        <v>105796725</v>
      </c>
      <c r="F6" s="11">
        <f>F7+F17+F50+F56+F62+F71+F78+F90+F97+F103</f>
        <v>158000000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x14ac:dyDescent="0.3">
      <c r="A8" s="42" t="s">
        <v>616</v>
      </c>
      <c r="B8" s="43">
        <v>32010101</v>
      </c>
      <c r="C8" s="44" t="s">
        <v>115</v>
      </c>
      <c r="D8" s="45"/>
      <c r="E8" s="45"/>
      <c r="F8" s="45"/>
    </row>
    <row r="9" spans="1:6" hidden="1" x14ac:dyDescent="0.3">
      <c r="A9" s="44"/>
      <c r="B9" s="43"/>
      <c r="C9" s="44"/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x14ac:dyDescent="0.3">
      <c r="A12" s="44"/>
      <c r="B12" s="43"/>
      <c r="C12" s="44"/>
      <c r="D12" s="45"/>
      <c r="E12" s="45" t="s">
        <v>863</v>
      </c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SUM(D18:D49)</f>
        <v>432000000</v>
      </c>
      <c r="E17" s="11">
        <f t="shared" ref="E17:F17" si="1">SUM(E18:E49)</f>
        <v>105796725</v>
      </c>
      <c r="F17" s="11">
        <f t="shared" si="1"/>
        <v>158000000</v>
      </c>
    </row>
    <row r="18" spans="1:6" x14ac:dyDescent="0.3">
      <c r="A18" s="42" t="s">
        <v>617</v>
      </c>
      <c r="B18" s="43">
        <v>32010202</v>
      </c>
      <c r="C18" s="44" t="s">
        <v>851</v>
      </c>
      <c r="D18" s="45">
        <v>40000000</v>
      </c>
      <c r="E18" s="45">
        <v>8405500</v>
      </c>
      <c r="F18" s="45">
        <v>20000000</v>
      </c>
    </row>
    <row r="19" spans="1:6" x14ac:dyDescent="0.3">
      <c r="A19" s="42"/>
      <c r="B19" s="43"/>
      <c r="C19" s="44" t="s">
        <v>953</v>
      </c>
      <c r="D19" s="45"/>
      <c r="E19" s="45"/>
      <c r="F19" s="45"/>
    </row>
    <row r="20" spans="1:6" x14ac:dyDescent="0.3">
      <c r="A20" s="42"/>
      <c r="B20" s="43"/>
      <c r="C20" s="44" t="s">
        <v>955</v>
      </c>
      <c r="D20" s="45"/>
      <c r="E20" s="45"/>
      <c r="F20" s="45"/>
    </row>
    <row r="21" spans="1:6" x14ac:dyDescent="0.3">
      <c r="A21" s="42"/>
      <c r="B21" s="43"/>
      <c r="C21" s="44" t="s">
        <v>936</v>
      </c>
      <c r="D21" s="45"/>
      <c r="E21" s="45"/>
      <c r="F21" s="45"/>
    </row>
    <row r="22" spans="1:6" x14ac:dyDescent="0.3">
      <c r="A22" s="42"/>
      <c r="B22" s="43"/>
      <c r="C22" s="44" t="s">
        <v>932</v>
      </c>
      <c r="D22" s="45"/>
      <c r="E22" s="45"/>
      <c r="F22" s="45"/>
    </row>
    <row r="23" spans="1:6" x14ac:dyDescent="0.3">
      <c r="A23" s="42"/>
      <c r="B23" s="43"/>
      <c r="C23" s="44" t="s">
        <v>954</v>
      </c>
      <c r="D23" s="45"/>
      <c r="E23" s="45"/>
      <c r="F23" s="45"/>
    </row>
    <row r="24" spans="1:6" x14ac:dyDescent="0.3">
      <c r="A24" s="42" t="s">
        <v>715</v>
      </c>
      <c r="B24" s="43">
        <v>32010203</v>
      </c>
      <c r="C24" s="44" t="s">
        <v>852</v>
      </c>
      <c r="D24" s="45">
        <v>210000000</v>
      </c>
      <c r="E24" s="45">
        <v>45695700</v>
      </c>
      <c r="F24" s="45">
        <v>52000000</v>
      </c>
    </row>
    <row r="25" spans="1:6" x14ac:dyDescent="0.3">
      <c r="A25" s="42"/>
      <c r="B25" s="43"/>
      <c r="C25" s="44" t="s">
        <v>936</v>
      </c>
      <c r="D25" s="45"/>
      <c r="E25" s="45"/>
      <c r="F25" s="45"/>
    </row>
    <row r="26" spans="1:6" x14ac:dyDescent="0.3">
      <c r="A26" s="42"/>
      <c r="B26" s="43"/>
      <c r="C26" s="44" t="s">
        <v>932</v>
      </c>
      <c r="D26" s="45"/>
      <c r="E26" s="45"/>
      <c r="F26" s="45"/>
    </row>
    <row r="27" spans="1:6" x14ac:dyDescent="0.3">
      <c r="A27" s="42" t="s">
        <v>716</v>
      </c>
      <c r="B27" s="43">
        <v>32010204</v>
      </c>
      <c r="C27" s="44" t="s">
        <v>853</v>
      </c>
      <c r="D27" s="45">
        <v>110000000</v>
      </c>
      <c r="E27" s="45">
        <v>27899525</v>
      </c>
      <c r="F27" s="45">
        <v>50000000</v>
      </c>
    </row>
    <row r="28" spans="1:6" ht="30" x14ac:dyDescent="0.3">
      <c r="A28" s="42"/>
      <c r="B28" s="43"/>
      <c r="C28" s="44" t="s">
        <v>956</v>
      </c>
      <c r="D28" s="45"/>
      <c r="E28" s="45"/>
      <c r="F28" s="45"/>
    </row>
    <row r="29" spans="1:6" ht="30" x14ac:dyDescent="0.3">
      <c r="A29" s="42"/>
      <c r="B29" s="43"/>
      <c r="C29" s="44" t="s">
        <v>957</v>
      </c>
      <c r="D29" s="45"/>
      <c r="E29" s="45"/>
      <c r="F29" s="45"/>
    </row>
    <row r="30" spans="1:6" ht="30" x14ac:dyDescent="0.3">
      <c r="A30" s="42"/>
      <c r="B30" s="43"/>
      <c r="C30" s="44" t="s">
        <v>958</v>
      </c>
      <c r="D30" s="45"/>
      <c r="E30" s="45"/>
      <c r="F30" s="45"/>
    </row>
    <row r="31" spans="1:6" ht="30" x14ac:dyDescent="0.3">
      <c r="A31" s="42"/>
      <c r="B31" s="43"/>
      <c r="C31" s="44" t="s">
        <v>959</v>
      </c>
      <c r="D31" s="45"/>
      <c r="E31" s="45"/>
      <c r="F31" s="45"/>
    </row>
    <row r="32" spans="1:6" ht="45" x14ac:dyDescent="0.3">
      <c r="A32" s="42"/>
      <c r="B32" s="43"/>
      <c r="C32" s="44" t="s">
        <v>960</v>
      </c>
      <c r="D32" s="45"/>
      <c r="E32" s="45"/>
      <c r="F32" s="45"/>
    </row>
    <row r="33" spans="1:6" ht="30" x14ac:dyDescent="0.3">
      <c r="A33" s="42"/>
      <c r="B33" s="43"/>
      <c r="C33" s="44" t="s">
        <v>961</v>
      </c>
      <c r="D33" s="45"/>
      <c r="E33" s="45"/>
      <c r="F33" s="45"/>
    </row>
    <row r="34" spans="1:6" hidden="1" x14ac:dyDescent="0.3">
      <c r="A34" s="42"/>
      <c r="B34" s="43"/>
      <c r="C34" s="44"/>
      <c r="D34" s="45"/>
      <c r="E34" s="45"/>
      <c r="F34" s="45"/>
    </row>
    <row r="35" spans="1:6" hidden="1" x14ac:dyDescent="0.3">
      <c r="A35" s="42"/>
      <c r="B35" s="43"/>
      <c r="C35" s="44"/>
      <c r="D35" s="45"/>
      <c r="E35" s="45"/>
      <c r="F35" s="45"/>
    </row>
    <row r="36" spans="1:6" x14ac:dyDescent="0.3">
      <c r="A36" s="42" t="s">
        <v>717</v>
      </c>
      <c r="B36" s="43">
        <v>32010205</v>
      </c>
      <c r="C36" s="44" t="s">
        <v>854</v>
      </c>
      <c r="D36" s="45">
        <v>40000000</v>
      </c>
      <c r="E36" s="45">
        <v>17000000</v>
      </c>
      <c r="F36" s="45">
        <v>20000000</v>
      </c>
    </row>
    <row r="37" spans="1:6" x14ac:dyDescent="0.3">
      <c r="A37" s="42"/>
      <c r="B37" s="43"/>
      <c r="C37" s="44" t="s">
        <v>953</v>
      </c>
      <c r="D37" s="45"/>
      <c r="E37" s="45"/>
      <c r="F37" s="45"/>
    </row>
    <row r="38" spans="1:6" x14ac:dyDescent="0.3">
      <c r="A38" s="42"/>
      <c r="B38" s="43"/>
      <c r="C38" s="44" t="s">
        <v>936</v>
      </c>
      <c r="D38" s="45"/>
      <c r="E38" s="45"/>
      <c r="F38" s="45"/>
    </row>
    <row r="39" spans="1:6" x14ac:dyDescent="0.3">
      <c r="A39" s="42"/>
      <c r="B39" s="43"/>
      <c r="C39" s="44" t="s">
        <v>909</v>
      </c>
      <c r="D39" s="45"/>
      <c r="E39" s="45"/>
      <c r="F39" s="45"/>
    </row>
    <row r="40" spans="1:6" x14ac:dyDescent="0.3">
      <c r="A40" s="42" t="s">
        <v>718</v>
      </c>
      <c r="B40" s="43">
        <v>32010206</v>
      </c>
      <c r="C40" s="44" t="s">
        <v>855</v>
      </c>
      <c r="D40" s="45">
        <v>20000000</v>
      </c>
      <c r="E40" s="45">
        <v>3646000</v>
      </c>
      <c r="F40" s="45">
        <v>10000000</v>
      </c>
    </row>
    <row r="41" spans="1:6" x14ac:dyDescent="0.3">
      <c r="A41" s="42"/>
      <c r="B41" s="43"/>
      <c r="C41" s="44" t="s">
        <v>962</v>
      </c>
      <c r="D41" s="45"/>
      <c r="E41" s="45"/>
      <c r="F41" s="45"/>
    </row>
    <row r="42" spans="1:6" x14ac:dyDescent="0.3">
      <c r="A42" s="42"/>
      <c r="B42" s="43"/>
      <c r="C42" s="44" t="s">
        <v>963</v>
      </c>
      <c r="D42" s="45"/>
      <c r="E42" s="45"/>
      <c r="F42" s="45"/>
    </row>
    <row r="43" spans="1:6" x14ac:dyDescent="0.3">
      <c r="A43" s="42"/>
      <c r="B43" s="43"/>
      <c r="C43" s="44" t="s">
        <v>964</v>
      </c>
      <c r="D43" s="45"/>
      <c r="E43" s="45"/>
      <c r="F43" s="45"/>
    </row>
    <row r="44" spans="1:6" x14ac:dyDescent="0.3">
      <c r="A44" s="42"/>
      <c r="B44" s="43"/>
      <c r="C44" s="44" t="s">
        <v>965</v>
      </c>
      <c r="D44" s="45"/>
      <c r="E44" s="45"/>
      <c r="F44" s="45"/>
    </row>
    <row r="45" spans="1:6" x14ac:dyDescent="0.3">
      <c r="A45" s="42" t="s">
        <v>719</v>
      </c>
      <c r="B45" s="43">
        <v>32010207</v>
      </c>
      <c r="C45" s="44" t="s">
        <v>966</v>
      </c>
      <c r="D45" s="45">
        <v>10000000</v>
      </c>
      <c r="E45" s="45">
        <v>2150000</v>
      </c>
      <c r="F45" s="45">
        <v>5000000</v>
      </c>
    </row>
    <row r="46" spans="1:6" x14ac:dyDescent="0.3">
      <c r="A46" s="42" t="s">
        <v>720</v>
      </c>
      <c r="B46" s="43">
        <v>32010208</v>
      </c>
      <c r="C46" s="44" t="s">
        <v>856</v>
      </c>
      <c r="D46" s="45">
        <v>2000000</v>
      </c>
      <c r="E46" s="45">
        <v>1000000</v>
      </c>
      <c r="F46" s="45">
        <v>1000000</v>
      </c>
    </row>
    <row r="47" spans="1:6" x14ac:dyDescent="0.3">
      <c r="A47" s="46"/>
      <c r="B47" s="47"/>
      <c r="C47" s="44" t="s">
        <v>910</v>
      </c>
      <c r="D47" s="45"/>
      <c r="E47" s="45"/>
      <c r="F47" s="45"/>
    </row>
    <row r="48" spans="1:6" x14ac:dyDescent="0.3">
      <c r="A48" s="46"/>
      <c r="B48" s="47"/>
      <c r="C48" s="44" t="s">
        <v>909</v>
      </c>
      <c r="D48" s="45"/>
      <c r="E48" s="45"/>
      <c r="F48" s="45"/>
    </row>
    <row r="49" spans="1:6" hidden="1" x14ac:dyDescent="0.3">
      <c r="A49" s="46"/>
      <c r="B49" s="47"/>
      <c r="C49" s="46"/>
      <c r="D49" s="45"/>
      <c r="E49" s="45"/>
      <c r="F49" s="45"/>
    </row>
    <row r="50" spans="1:6" s="1" customFormat="1" x14ac:dyDescent="0.3">
      <c r="A50" s="5"/>
      <c r="B50" s="4">
        <v>320103</v>
      </c>
      <c r="C50" s="5" t="s">
        <v>118</v>
      </c>
      <c r="D50" s="11">
        <f>SUM(D51:D55)</f>
        <v>0</v>
      </c>
      <c r="E50" s="11">
        <f t="shared" ref="E50:F50" si="2">SUM(E51:E55)</f>
        <v>0</v>
      </c>
      <c r="F50" s="11">
        <f t="shared" si="2"/>
        <v>0</v>
      </c>
    </row>
    <row r="51" spans="1:6" x14ac:dyDescent="0.3">
      <c r="A51" s="42" t="s">
        <v>721</v>
      </c>
      <c r="B51" s="43">
        <v>32010301</v>
      </c>
      <c r="C51" s="44" t="s">
        <v>119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32010400</v>
      </c>
      <c r="C56" s="5" t="s">
        <v>120</v>
      </c>
      <c r="D56" s="11">
        <f>SUM(D57:D61)</f>
        <v>0</v>
      </c>
      <c r="E56" s="11">
        <f t="shared" ref="E56:F56" si="3">SUM(E57:E61)</f>
        <v>0</v>
      </c>
      <c r="F56" s="11">
        <f t="shared" si="3"/>
        <v>0</v>
      </c>
    </row>
    <row r="57" spans="1:6" x14ac:dyDescent="0.3">
      <c r="A57" s="42" t="s">
        <v>713</v>
      </c>
      <c r="B57" s="43">
        <v>32010405</v>
      </c>
      <c r="C57" s="44" t="s">
        <v>121</v>
      </c>
      <c r="D57" s="45"/>
      <c r="E57" s="45"/>
      <c r="F57" s="45"/>
    </row>
    <row r="58" spans="1:6" x14ac:dyDescent="0.3">
      <c r="A58" s="42" t="s">
        <v>722</v>
      </c>
      <c r="B58" s="43">
        <v>32010406</v>
      </c>
      <c r="C58" s="44" t="s">
        <v>122</v>
      </c>
      <c r="D58" s="45"/>
      <c r="E58" s="45"/>
      <c r="F58" s="45"/>
    </row>
    <row r="59" spans="1:6" x14ac:dyDescent="0.3">
      <c r="A59" s="42" t="s">
        <v>723</v>
      </c>
      <c r="B59" s="43">
        <v>32010407</v>
      </c>
      <c r="C59" s="44" t="s">
        <v>123</v>
      </c>
      <c r="D59" s="45"/>
      <c r="E59" s="45"/>
      <c r="F59" s="45"/>
    </row>
    <row r="60" spans="1:6" x14ac:dyDescent="0.3">
      <c r="A60" s="42" t="s">
        <v>724</v>
      </c>
      <c r="B60" s="43">
        <v>32010408</v>
      </c>
      <c r="C60" s="44" t="s">
        <v>124</v>
      </c>
      <c r="D60" s="45"/>
      <c r="E60" s="45"/>
      <c r="F60" s="45"/>
    </row>
    <row r="61" spans="1:6" hidden="1" x14ac:dyDescent="0.3">
      <c r="A61" s="44"/>
      <c r="B61" s="43"/>
      <c r="C61" s="44"/>
      <c r="D61" s="45"/>
      <c r="E61" s="45"/>
      <c r="F61" s="45"/>
    </row>
    <row r="62" spans="1:6" s="1" customFormat="1" x14ac:dyDescent="0.3">
      <c r="A62" s="5"/>
      <c r="B62" s="4">
        <v>320105</v>
      </c>
      <c r="C62" s="5" t="s">
        <v>125</v>
      </c>
      <c r="D62" s="11">
        <f>SUM(D63:D70)</f>
        <v>0</v>
      </c>
      <c r="E62" s="11">
        <f t="shared" ref="E62:F62" si="4">SUM(E63:E70)</f>
        <v>0</v>
      </c>
      <c r="F62" s="11">
        <f t="shared" si="4"/>
        <v>0</v>
      </c>
    </row>
    <row r="63" spans="1:6" x14ac:dyDescent="0.3">
      <c r="A63" s="42" t="s">
        <v>725</v>
      </c>
      <c r="B63" s="43">
        <v>32010501</v>
      </c>
      <c r="C63" s="44" t="s">
        <v>126</v>
      </c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4"/>
      <c r="B65" s="43"/>
      <c r="C65" s="44"/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hidden="1" x14ac:dyDescent="0.3">
      <c r="A68" s="46"/>
      <c r="B68" s="47"/>
      <c r="C68" s="46"/>
      <c r="D68" s="45"/>
      <c r="E68" s="45"/>
      <c r="F68" s="45"/>
    </row>
    <row r="69" spans="1:6" hidden="1" x14ac:dyDescent="0.3">
      <c r="A69" s="46"/>
      <c r="B69" s="47"/>
      <c r="C69" s="46"/>
      <c r="D69" s="45"/>
      <c r="E69" s="45"/>
      <c r="F69" s="45"/>
    </row>
    <row r="70" spans="1:6" hidden="1" x14ac:dyDescent="0.3">
      <c r="A70" s="46"/>
      <c r="B70" s="47"/>
      <c r="C70" s="46"/>
      <c r="D70" s="45"/>
      <c r="E70" s="45"/>
      <c r="F70" s="45"/>
    </row>
    <row r="71" spans="1:6" s="1" customFormat="1" x14ac:dyDescent="0.3">
      <c r="A71" s="5"/>
      <c r="B71" s="4">
        <v>320106</v>
      </c>
      <c r="C71" s="5" t="s">
        <v>127</v>
      </c>
      <c r="D71" s="11">
        <f>SUM(D72:D77)</f>
        <v>0</v>
      </c>
      <c r="E71" s="11">
        <f t="shared" ref="E71:F71" si="5">SUM(E72:E77)</f>
        <v>0</v>
      </c>
      <c r="F71" s="11">
        <f t="shared" si="5"/>
        <v>0</v>
      </c>
    </row>
    <row r="72" spans="1:6" x14ac:dyDescent="0.3">
      <c r="A72" s="42" t="s">
        <v>726</v>
      </c>
      <c r="B72" s="43">
        <v>32010601</v>
      </c>
      <c r="C72" s="44" t="s">
        <v>128</v>
      </c>
      <c r="D72" s="45"/>
      <c r="E72" s="45"/>
      <c r="F72" s="45"/>
    </row>
    <row r="73" spans="1:6" x14ac:dyDescent="0.3">
      <c r="A73" s="42" t="s">
        <v>727</v>
      </c>
      <c r="B73" s="43">
        <v>32010602</v>
      </c>
      <c r="C73" s="44" t="s">
        <v>129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hidden="1" x14ac:dyDescent="0.3">
      <c r="A75" s="44"/>
      <c r="B75" s="43"/>
      <c r="C75" s="44"/>
      <c r="D75" s="45"/>
      <c r="E75" s="45"/>
      <c r="F75" s="45"/>
    </row>
    <row r="76" spans="1:6" hidden="1" x14ac:dyDescent="0.3">
      <c r="A76" s="44"/>
      <c r="B76" s="43"/>
      <c r="C76" s="44"/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s="1" customFormat="1" x14ac:dyDescent="0.3">
      <c r="A78" s="5"/>
      <c r="B78" s="4">
        <v>320109</v>
      </c>
      <c r="C78" s="5" t="s">
        <v>130</v>
      </c>
      <c r="D78" s="11">
        <f>SUM(D79:D89)</f>
        <v>0</v>
      </c>
      <c r="E78" s="11">
        <f t="shared" ref="E78:F78" si="6">SUM(E79:E89)</f>
        <v>0</v>
      </c>
      <c r="F78" s="11">
        <f t="shared" si="6"/>
        <v>0</v>
      </c>
    </row>
    <row r="79" spans="1:6" x14ac:dyDescent="0.3">
      <c r="A79" s="42" t="s">
        <v>728</v>
      </c>
      <c r="B79" s="43">
        <v>32010903</v>
      </c>
      <c r="C79" s="44" t="s">
        <v>131</v>
      </c>
      <c r="D79" s="45"/>
      <c r="E79" s="45"/>
      <c r="F79" s="45"/>
    </row>
    <row r="80" spans="1:6" hidden="1" x14ac:dyDescent="0.3">
      <c r="A80" s="44"/>
      <c r="B80" s="43"/>
      <c r="C80" s="44"/>
      <c r="D80" s="45"/>
      <c r="E80" s="45"/>
      <c r="F80" s="45"/>
    </row>
    <row r="81" spans="1:6" x14ac:dyDescent="0.3">
      <c r="A81" s="42" t="s">
        <v>729</v>
      </c>
      <c r="B81" s="43">
        <v>32010904</v>
      </c>
      <c r="C81" s="44" t="s">
        <v>132</v>
      </c>
      <c r="D81" s="45"/>
      <c r="E81" s="45"/>
      <c r="F81" s="45"/>
    </row>
    <row r="82" spans="1:6" hidden="1" x14ac:dyDescent="0.3">
      <c r="A82" s="44"/>
      <c r="B82" s="43"/>
      <c r="C82" s="44"/>
      <c r="D82" s="45"/>
      <c r="E82" s="45"/>
      <c r="F82" s="45"/>
    </row>
    <row r="83" spans="1:6" x14ac:dyDescent="0.3">
      <c r="A83" s="42" t="s">
        <v>730</v>
      </c>
      <c r="B83" s="43">
        <v>32010935</v>
      </c>
      <c r="C83" s="44" t="s">
        <v>133</v>
      </c>
      <c r="D83" s="45"/>
      <c r="E83" s="45"/>
      <c r="F83" s="45"/>
    </row>
    <row r="84" spans="1:6" hidden="1" x14ac:dyDescent="0.3">
      <c r="A84" s="44"/>
      <c r="B84" s="43"/>
      <c r="C84" s="44"/>
      <c r="D84" s="45"/>
      <c r="E84" s="45"/>
      <c r="F84" s="45"/>
    </row>
    <row r="85" spans="1:6" hidden="1" x14ac:dyDescent="0.3">
      <c r="A85" s="44"/>
      <c r="B85" s="43"/>
      <c r="C85" s="44"/>
      <c r="D85" s="45"/>
      <c r="E85" s="45"/>
      <c r="F85" s="45"/>
    </row>
    <row r="86" spans="1:6" hidden="1" x14ac:dyDescent="0.3">
      <c r="A86" s="44"/>
      <c r="B86" s="43"/>
      <c r="C86" s="44"/>
      <c r="D86" s="45"/>
      <c r="E86" s="45"/>
      <c r="F86" s="45"/>
    </row>
    <row r="87" spans="1:6" x14ac:dyDescent="0.3">
      <c r="A87" s="42" t="s">
        <v>714</v>
      </c>
      <c r="B87" s="43">
        <v>32010936</v>
      </c>
      <c r="C87" s="44" t="s">
        <v>134</v>
      </c>
      <c r="D87" s="45"/>
      <c r="E87" s="45"/>
      <c r="F87" s="45"/>
    </row>
    <row r="88" spans="1:6" hidden="1" x14ac:dyDescent="0.3">
      <c r="A88" s="44"/>
      <c r="B88" s="43"/>
      <c r="C88" s="44"/>
      <c r="D88" s="45"/>
      <c r="E88" s="45"/>
      <c r="F88" s="45"/>
    </row>
    <row r="89" spans="1:6" hidden="1" x14ac:dyDescent="0.3">
      <c r="A89" s="44"/>
      <c r="B89" s="43"/>
      <c r="C89" s="44"/>
      <c r="D89" s="45"/>
      <c r="E89" s="45"/>
      <c r="F89" s="45"/>
    </row>
    <row r="90" spans="1:6" s="1" customFormat="1" x14ac:dyDescent="0.3">
      <c r="A90" s="5"/>
      <c r="B90" s="4">
        <v>320201</v>
      </c>
      <c r="C90" s="5" t="s">
        <v>146</v>
      </c>
      <c r="D90" s="11">
        <f>SUM(D91:D96)</f>
        <v>0</v>
      </c>
      <c r="E90" s="11">
        <f t="shared" ref="E90:F90" si="7">SUM(E91:E96)</f>
        <v>0</v>
      </c>
      <c r="F90" s="11">
        <f t="shared" si="7"/>
        <v>0</v>
      </c>
    </row>
    <row r="91" spans="1:6" x14ac:dyDescent="0.3">
      <c r="A91" s="42" t="s">
        <v>898</v>
      </c>
      <c r="B91" s="43">
        <v>32020101</v>
      </c>
      <c r="C91" s="44" t="s">
        <v>135</v>
      </c>
      <c r="D91" s="45"/>
      <c r="E91" s="45"/>
      <c r="F91" s="45"/>
    </row>
    <row r="92" spans="1:6" hidden="1" x14ac:dyDescent="0.3">
      <c r="A92" s="44"/>
      <c r="B92" s="43"/>
      <c r="C92" s="44"/>
      <c r="D92" s="45"/>
      <c r="E92" s="45"/>
      <c r="F92" s="45"/>
    </row>
    <row r="93" spans="1:6" x14ac:dyDescent="0.3">
      <c r="A93" s="42" t="s">
        <v>899</v>
      </c>
      <c r="B93" s="43">
        <v>32020102</v>
      </c>
      <c r="C93" s="44" t="s">
        <v>136</v>
      </c>
      <c r="D93" s="45"/>
      <c r="E93" s="45"/>
      <c r="F93" s="45"/>
    </row>
    <row r="94" spans="1:6" hidden="1" x14ac:dyDescent="0.3">
      <c r="A94" s="44"/>
      <c r="B94" s="43"/>
      <c r="C94" s="44"/>
      <c r="D94" s="45"/>
      <c r="E94" s="45"/>
      <c r="F94" s="45"/>
    </row>
    <row r="95" spans="1:6" x14ac:dyDescent="0.3">
      <c r="A95" s="42" t="s">
        <v>900</v>
      </c>
      <c r="B95" s="43">
        <v>32020104</v>
      </c>
      <c r="C95" s="44" t="s">
        <v>137</v>
      </c>
      <c r="D95" s="45"/>
      <c r="E95" s="45"/>
      <c r="F95" s="45"/>
    </row>
    <row r="96" spans="1:6" hidden="1" x14ac:dyDescent="0.3">
      <c r="A96" s="44"/>
      <c r="B96" s="43"/>
      <c r="C96" s="44"/>
      <c r="D96" s="45"/>
      <c r="E96" s="45"/>
      <c r="F96" s="45"/>
    </row>
    <row r="97" spans="1:6" s="1" customFormat="1" x14ac:dyDescent="0.3">
      <c r="A97" s="5"/>
      <c r="B97" s="4">
        <v>320301</v>
      </c>
      <c r="C97" s="5" t="s">
        <v>138</v>
      </c>
      <c r="D97" s="11">
        <f>SUM(D98:D102)</f>
        <v>0</v>
      </c>
      <c r="E97" s="11">
        <f>SUM(E98:E102)</f>
        <v>0</v>
      </c>
      <c r="F97" s="11">
        <f>SUM(F98:F102)</f>
        <v>0</v>
      </c>
    </row>
    <row r="98" spans="1:6" x14ac:dyDescent="0.3">
      <c r="A98" s="42" t="s">
        <v>901</v>
      </c>
      <c r="B98" s="43">
        <v>32030101</v>
      </c>
      <c r="C98" s="44" t="s">
        <v>139</v>
      </c>
      <c r="D98" s="45"/>
      <c r="E98" s="45"/>
      <c r="F98" s="45"/>
    </row>
    <row r="99" spans="1:6" x14ac:dyDescent="0.3">
      <c r="A99" s="42" t="s">
        <v>902</v>
      </c>
      <c r="B99" s="43">
        <v>32030109</v>
      </c>
      <c r="C99" s="44" t="s">
        <v>140</v>
      </c>
      <c r="D99" s="45"/>
      <c r="E99" s="45"/>
      <c r="F99" s="45"/>
    </row>
    <row r="100" spans="1:6" x14ac:dyDescent="0.3">
      <c r="A100" s="42" t="s">
        <v>903</v>
      </c>
      <c r="B100" s="43">
        <v>32030110</v>
      </c>
      <c r="C100" s="44" t="s">
        <v>141</v>
      </c>
      <c r="D100" s="45"/>
      <c r="E100" s="45"/>
      <c r="F100" s="45"/>
    </row>
    <row r="101" spans="1:6" hidden="1" x14ac:dyDescent="0.3">
      <c r="A101" s="46"/>
      <c r="B101" s="47"/>
      <c r="C101" s="46"/>
      <c r="D101" s="45"/>
      <c r="E101" s="45"/>
      <c r="F101" s="45"/>
    </row>
    <row r="102" spans="1:6" hidden="1" x14ac:dyDescent="0.3">
      <c r="A102" s="46"/>
      <c r="B102" s="47"/>
      <c r="C102" s="46"/>
      <c r="D102" s="45"/>
      <c r="E102" s="45"/>
      <c r="F102" s="45"/>
    </row>
    <row r="103" spans="1:6" s="1" customFormat="1" x14ac:dyDescent="0.3">
      <c r="A103" s="5"/>
      <c r="B103" s="4">
        <v>32011000</v>
      </c>
      <c r="C103" s="5" t="s">
        <v>142</v>
      </c>
      <c r="D103" s="11">
        <f>SUM(D104:D105)</f>
        <v>0</v>
      </c>
      <c r="E103" s="11">
        <f>SUM(E104:E105)</f>
        <v>0</v>
      </c>
      <c r="F103" s="11">
        <f>SUM(F104:F105)</f>
        <v>0</v>
      </c>
    </row>
    <row r="104" spans="1:6" hidden="1" x14ac:dyDescent="0.3">
      <c r="A104" s="42"/>
      <c r="B104" s="46"/>
      <c r="C104" s="46"/>
      <c r="D104" s="45"/>
      <c r="E104" s="45"/>
      <c r="F104" s="45"/>
    </row>
    <row r="105" spans="1:6" hidden="1" x14ac:dyDescent="0.3">
      <c r="A105" s="46"/>
      <c r="B105" s="46"/>
      <c r="C105" s="46"/>
      <c r="D105" s="45"/>
      <c r="E105" s="45"/>
      <c r="F105" s="45"/>
    </row>
    <row r="106" spans="1:6" hidden="1" x14ac:dyDescent="0.3"/>
    <row r="107" spans="1:6" hidden="1" x14ac:dyDescent="0.3"/>
    <row r="108" spans="1:6" hidden="1" x14ac:dyDescent="0.3"/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+Ni8wwq4qEwxmdzfusdzQyflx6TqyHZN2JHgmF7saL4tbpUu4F0DFs6hfV18DCHbfOBjxqNR9PWGLXMbJhrGyw==" saltValue="436JAUr2AaZbheczoWD2j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4" firstPageNumber="74" orientation="landscape" useFirstPageNumber="1" r:id="rId1"/>
  <headerFooter>
    <oddFooter>Page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zoomScale="90" zoomScaleNormal="100" zoomScaleSheetLayoutView="90" workbookViewId="0">
      <selection activeCell="C12" sqref="C12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72" t="s">
        <v>526</v>
      </c>
      <c r="B2" s="72"/>
      <c r="C2" s="72"/>
      <c r="D2" s="72"/>
      <c r="E2" s="72"/>
    </row>
    <row r="3" spans="1:5" ht="26.5" customHeight="1" x14ac:dyDescent="0.3">
      <c r="A3" s="74" t="s">
        <v>815</v>
      </c>
      <c r="B3" s="74"/>
      <c r="C3" s="74"/>
      <c r="D3" s="74"/>
      <c r="E3" s="74"/>
    </row>
    <row r="4" spans="1:5" x14ac:dyDescent="0.3">
      <c r="A4" s="73" t="s">
        <v>744</v>
      </c>
      <c r="B4" s="73"/>
      <c r="C4" s="73"/>
      <c r="D4" s="73"/>
      <c r="E4" s="73"/>
    </row>
    <row r="6" spans="1:5" ht="51" customHeight="1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3">
        <v>21</v>
      </c>
      <c r="B7" s="3" t="s">
        <v>4</v>
      </c>
      <c r="C7" s="12">
        <f>C8+C13+C20</f>
        <v>29353615</v>
      </c>
      <c r="D7" s="12">
        <f t="shared" ref="D7:E7" si="0">D8+D13+D20</f>
        <v>28107765</v>
      </c>
      <c r="E7" s="12">
        <f t="shared" si="0"/>
        <v>29353615</v>
      </c>
    </row>
    <row r="8" spans="1:5" s="1" customFormat="1" x14ac:dyDescent="0.3">
      <c r="A8" s="3">
        <v>2101</v>
      </c>
      <c r="B8" s="3" t="s">
        <v>5</v>
      </c>
      <c r="C8" s="12">
        <f>C9</f>
        <v>29353615</v>
      </c>
      <c r="D8" s="12">
        <f t="shared" ref="D8:E8" si="1">D9</f>
        <v>28107765</v>
      </c>
      <c r="E8" s="12">
        <f t="shared" si="1"/>
        <v>29353615</v>
      </c>
    </row>
    <row r="9" spans="1:5" s="1" customFormat="1" x14ac:dyDescent="0.3">
      <c r="A9" s="3">
        <v>210101</v>
      </c>
      <c r="B9" s="3" t="s">
        <v>6</v>
      </c>
      <c r="C9" s="12">
        <f>SUM(C10:C12)</f>
        <v>29353615</v>
      </c>
      <c r="D9" s="12">
        <f t="shared" ref="D9:E9" si="2">SUM(D10:D12)</f>
        <v>28107765</v>
      </c>
      <c r="E9" s="12">
        <f t="shared" si="2"/>
        <v>29353615</v>
      </c>
    </row>
    <row r="10" spans="1:5" x14ac:dyDescent="0.3">
      <c r="A10" s="59">
        <v>21010101</v>
      </c>
      <c r="B10" s="48" t="s">
        <v>5</v>
      </c>
      <c r="C10" s="41">
        <v>29353615</v>
      </c>
      <c r="D10" s="41">
        <v>28107765</v>
      </c>
      <c r="E10" s="41">
        <v>29353615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TfB4FoiCC25G8pboTixV01gXgjeSI5i0rvH1hyejzrpQ6kMAKIcgVHBl5pJ7F0wLB1mpQHiXx/9rpraKA3fRXA==" saltValue="zAGS1FKAWzdyFelHWtxfj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firstPageNumber="77" orientation="landscape" useFirstPageNumber="1" r:id="rId1"/>
  <headerFooter>
    <oddFooter>Page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view="pageBreakPreview" topLeftCell="A8" zoomScale="90" zoomScaleNormal="100" zoomScaleSheetLayoutView="90" workbookViewId="0">
      <selection activeCell="A64" sqref="A64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72" t="s">
        <v>527</v>
      </c>
      <c r="B3" s="72"/>
      <c r="C3" s="72"/>
      <c r="D3" s="72"/>
      <c r="E3" s="72"/>
    </row>
    <row r="4" spans="1:5" ht="28.9" customHeight="1" x14ac:dyDescent="0.3">
      <c r="A4" s="74" t="s">
        <v>816</v>
      </c>
      <c r="B4" s="74"/>
      <c r="C4" s="74"/>
      <c r="D4" s="74"/>
      <c r="E4" s="74"/>
    </row>
    <row r="5" spans="1:5" x14ac:dyDescent="0.3">
      <c r="A5" s="73" t="s">
        <v>744</v>
      </c>
      <c r="B5" s="73"/>
      <c r="C5" s="73"/>
      <c r="D5" s="73"/>
      <c r="E5" s="73"/>
    </row>
    <row r="6" spans="1:5" ht="45" x14ac:dyDescent="0.3">
      <c r="A6" s="58" t="s">
        <v>0</v>
      </c>
      <c r="B6" s="58" t="s">
        <v>1</v>
      </c>
      <c r="C6" s="50" t="s">
        <v>592</v>
      </c>
      <c r="D6" s="50" t="s">
        <v>593</v>
      </c>
      <c r="E6" s="50" t="s">
        <v>594</v>
      </c>
    </row>
    <row r="7" spans="1:5" s="1" customFormat="1" x14ac:dyDescent="0.3">
      <c r="A7" s="4">
        <v>2</v>
      </c>
      <c r="B7" s="5" t="s">
        <v>20</v>
      </c>
      <c r="C7" s="12">
        <f>C8+C84+C88+C93</f>
        <v>25850000</v>
      </c>
      <c r="D7" s="12">
        <f t="shared" ref="D7:E7" si="0">D8+D84+D88+D93</f>
        <v>9450382.2800000012</v>
      </c>
      <c r="E7" s="12">
        <f t="shared" si="0"/>
        <v>25900000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25850000</v>
      </c>
      <c r="D8" s="12">
        <f t="shared" ref="D8:E8" si="1">D9+D14+D22+D36+D45+D48+D54+D63+D67+D70</f>
        <v>9450382.2800000012</v>
      </c>
      <c r="E8" s="12">
        <f t="shared" si="1"/>
        <v>25900000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16500000</v>
      </c>
      <c r="D9" s="12">
        <f t="shared" ref="D9:E9" si="2">SUM(D10:D13)</f>
        <v>5270588.24</v>
      </c>
      <c r="E9" s="12">
        <f t="shared" si="2"/>
        <v>7500000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16500000</v>
      </c>
      <c r="D11" s="41">
        <v>5270588.24</v>
      </c>
      <c r="E11" s="41">
        <v>7500000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3850000</v>
      </c>
      <c r="D36" s="12">
        <f t="shared" ref="D36:E36" si="4">SUM(D37:D44)</f>
        <v>1000000</v>
      </c>
      <c r="E36" s="12">
        <f t="shared" si="4"/>
        <v>1400000</v>
      </c>
    </row>
    <row r="37" spans="1:5" x14ac:dyDescent="0.3">
      <c r="A37" s="43">
        <v>22020401</v>
      </c>
      <c r="B37" s="44" t="s">
        <v>50</v>
      </c>
      <c r="C37" s="41">
        <v>2750000</v>
      </c>
      <c r="D37" s="41">
        <v>1000000</v>
      </c>
      <c r="E37" s="41">
        <v>1200000</v>
      </c>
    </row>
    <row r="38" spans="1:5" x14ac:dyDescent="0.3">
      <c r="A38" s="43">
        <v>22020402</v>
      </c>
      <c r="B38" s="44" t="s">
        <v>51</v>
      </c>
      <c r="C38" s="41">
        <v>1100000</v>
      </c>
      <c r="D38" s="41"/>
      <c r="E38" s="41">
        <v>200000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1100000</v>
      </c>
      <c r="D63" s="12">
        <f t="shared" ref="D63:E63" si="8">SUM(D64:D66)</f>
        <v>950000</v>
      </c>
      <c r="E63" s="12">
        <f t="shared" si="8"/>
        <v>1000000</v>
      </c>
    </row>
    <row r="64" spans="1:5" x14ac:dyDescent="0.3">
      <c r="A64" s="43">
        <v>22020801</v>
      </c>
      <c r="B64" s="44" t="s">
        <v>77</v>
      </c>
      <c r="C64" s="41">
        <v>1100000</v>
      </c>
      <c r="D64" s="41">
        <v>950000</v>
      </c>
      <c r="E64" s="41">
        <v>1000000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4400000</v>
      </c>
      <c r="D70" s="12">
        <f t="shared" ref="D70:E70" si="10">SUM(D71:D83)</f>
        <v>2229794.04</v>
      </c>
      <c r="E70" s="12">
        <f t="shared" si="10"/>
        <v>16000000</v>
      </c>
    </row>
    <row r="71" spans="1:5" hidden="1" x14ac:dyDescent="0.3">
      <c r="A71" s="43">
        <v>22021001</v>
      </c>
      <c r="B71" s="44" t="s">
        <v>84</v>
      </c>
      <c r="C71" s="41"/>
      <c r="D71" s="41"/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4400000</v>
      </c>
      <c r="D76" s="41">
        <v>2229794.04</v>
      </c>
      <c r="E76" s="41">
        <v>4000000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22021052</v>
      </c>
      <c r="B83" s="44" t="s">
        <v>96</v>
      </c>
      <c r="C83" s="41"/>
      <c r="D83" s="41"/>
      <c r="E83" s="41">
        <v>12000000</v>
      </c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/+TNPou63op0nfl2AWUvjSAfiLj+lUa6K4nOyeY6LWWXUDZVp6wsnDpv3RrUfgZQrAtNM5mtlMeVXXZYMx39Bw==" saltValue="VB0ctBuRMa+8H9eLH5Ecn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firstPageNumber="78" orientation="landscape" useFirstPageNumber="1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1</vt:i4>
      </vt:variant>
    </vt:vector>
  </HeadingPairs>
  <TitlesOfParts>
    <vt:vector size="39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  <vt:lpstr>'FINANCE OVERHEAD COST F.xi'!Print_Area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Amihal A</cp:lastModifiedBy>
  <cp:lastPrinted>2026-07-11T15:29:26Z</cp:lastPrinted>
  <dcterms:created xsi:type="dcterms:W3CDTF">2025-11-07T19:59:01Z</dcterms:created>
  <dcterms:modified xsi:type="dcterms:W3CDTF">2026-07-12T10:56:33Z</dcterms:modified>
</cp:coreProperties>
</file>