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AHRADDEEN\Desktop\35 LGA BUDGET\New folder\"/>
    </mc:Choice>
  </mc:AlternateContent>
  <xr:revisionPtr revIDLastSave="0" documentId="13_ncr:1_{F004F157-9961-4E6C-BE3D-6A4018C8EB7D}" xr6:coauthVersionLast="47" xr6:coauthVersionMax="47" xr10:uidLastSave="{00000000-0000-0000-0000-000000000000}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23256" windowHeight="12456" xr2:uid="{00000000-000D-0000-FFFF-FFFF00000000}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75" i="31"/>
  <c r="F75" i="31"/>
  <c r="E75" i="34"/>
  <c r="F75" i="34"/>
  <c r="E75" i="37"/>
  <c r="F75" i="37"/>
  <c r="E75" i="40"/>
  <c r="F75" i="40"/>
  <c r="E75" i="3"/>
  <c r="F75" i="3"/>
  <c r="D75" i="25"/>
  <c r="D75" i="31"/>
  <c r="D75" i="34"/>
  <c r="D75" i="37"/>
  <c r="D75" i="40"/>
  <c r="D75" i="3"/>
  <c r="E56" i="25"/>
  <c r="F56" i="25"/>
  <c r="E56" i="31"/>
  <c r="F56" i="31"/>
  <c r="E56" i="34"/>
  <c r="F56" i="34"/>
  <c r="E56" i="37"/>
  <c r="F56" i="37"/>
  <c r="E56" i="40"/>
  <c r="F56" i="40"/>
  <c r="E56" i="3"/>
  <c r="F56" i="3"/>
  <c r="D56" i="25"/>
  <c r="D56" i="31"/>
  <c r="D56" i="34"/>
  <c r="D56" i="37"/>
  <c r="D56" i="40"/>
  <c r="D56" i="3"/>
  <c r="E28" i="25"/>
  <c r="F28" i="25"/>
  <c r="E28" i="31"/>
  <c r="F28" i="31"/>
  <c r="E28" i="34"/>
  <c r="F28" i="34"/>
  <c r="E28" i="37"/>
  <c r="F28" i="37"/>
  <c r="E28" i="40"/>
  <c r="F28" i="40"/>
  <c r="E28" i="3"/>
  <c r="F28" i="3"/>
  <c r="D28" i="25"/>
  <c r="D28" i="31"/>
  <c r="D28" i="34"/>
  <c r="D28" i="37"/>
  <c r="D28" i="40"/>
  <c r="D28" i="3"/>
  <c r="E17" i="25"/>
  <c r="F17" i="25"/>
  <c r="E17" i="31"/>
  <c r="F17" i="31"/>
  <c r="E17" i="34"/>
  <c r="F17" i="34"/>
  <c r="E17" i="37"/>
  <c r="F17" i="37"/>
  <c r="E17" i="40"/>
  <c r="F17" i="40"/>
  <c r="E17" i="3"/>
  <c r="F17" i="3"/>
  <c r="D17" i="25"/>
  <c r="D17" i="31"/>
  <c r="D17" i="34"/>
  <c r="D17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C93" i="39" s="1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1" i="37"/>
  <c r="E81" i="37"/>
  <c r="D81" i="37"/>
  <c r="F68" i="37"/>
  <c r="E68" i="37"/>
  <c r="D68" i="37"/>
  <c r="F49" i="37"/>
  <c r="E49" i="37"/>
  <c r="D49" i="37"/>
  <c r="F40" i="37"/>
  <c r="E40" i="37"/>
  <c r="D40" i="37"/>
  <c r="F34" i="37"/>
  <c r="E34" i="37"/>
  <c r="D34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D13" i="19" l="1"/>
  <c r="D6" i="40"/>
  <c r="C14" i="14" s="1"/>
  <c r="D6" i="37"/>
  <c r="C13" i="14" s="1"/>
  <c r="D93" i="22"/>
  <c r="E93" i="24"/>
  <c r="E93" i="22"/>
  <c r="C14" i="32"/>
  <c r="D14" i="32"/>
  <c r="E14" i="32"/>
  <c r="E7" i="32" s="1"/>
  <c r="C13" i="15"/>
  <c r="C7" i="15" s="1"/>
  <c r="C23" i="9"/>
  <c r="D6" i="31"/>
  <c r="C11" i="14" s="1"/>
  <c r="D6" i="34"/>
  <c r="D6" i="25"/>
  <c r="C9" i="14" s="1"/>
  <c r="C7" i="32"/>
  <c r="D7" i="32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7" i="39" s="1"/>
  <c r="C8" i="16"/>
  <c r="C8" i="22"/>
  <c r="C8" i="20"/>
  <c r="C8" i="30"/>
  <c r="C8" i="18"/>
  <c r="C8" i="24"/>
  <c r="C7" i="24" s="1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D7" i="22" s="1"/>
  <c r="E8" i="39"/>
  <c r="E8" i="33"/>
  <c r="E8" i="20"/>
  <c r="E8" i="30"/>
  <c r="E7" i="30" s="1"/>
  <c r="D8" i="18"/>
  <c r="D8" i="24"/>
  <c r="D7" i="24" s="1"/>
  <c r="D8" i="36"/>
  <c r="D7" i="36" s="1"/>
  <c r="E8" i="18"/>
  <c r="E8" i="24"/>
  <c r="E7" i="24" s="1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1" i="3"/>
  <c r="E14" i="13" s="1"/>
  <c r="E171" i="6" s="1"/>
  <c r="E81" i="3"/>
  <c r="D14" i="13" s="1"/>
  <c r="D171" i="6" s="1"/>
  <c r="D81" i="3"/>
  <c r="C14" i="13" s="1"/>
  <c r="C171" i="6" s="1"/>
  <c r="F68" i="3"/>
  <c r="E12" i="13" s="1"/>
  <c r="E157" i="6" s="1"/>
  <c r="E156" i="6" s="1"/>
  <c r="E68" i="3"/>
  <c r="D12" i="13" s="1"/>
  <c r="D157" i="6" s="1"/>
  <c r="D156" i="6" s="1"/>
  <c r="D68" i="3"/>
  <c r="C12" i="13" s="1"/>
  <c r="C157" i="6" s="1"/>
  <c r="C156" i="6" s="1"/>
  <c r="F49" i="3"/>
  <c r="E10" i="13" s="1"/>
  <c r="E147" i="6" s="1"/>
  <c r="E49" i="3"/>
  <c r="D10" i="13" s="1"/>
  <c r="D147" i="6" s="1"/>
  <c r="D49" i="3"/>
  <c r="C10" i="13" s="1"/>
  <c r="C147" i="6" s="1"/>
  <c r="F40" i="3"/>
  <c r="E9" i="13" s="1"/>
  <c r="E143" i="6" s="1"/>
  <c r="E40" i="3"/>
  <c r="D9" i="13" s="1"/>
  <c r="D143" i="6" s="1"/>
  <c r="D40" i="3"/>
  <c r="C9" i="13" s="1"/>
  <c r="C143" i="6" s="1"/>
  <c r="F34" i="3"/>
  <c r="E8" i="13" s="1"/>
  <c r="E34" i="3"/>
  <c r="D8" i="13" s="1"/>
  <c r="D141" i="6" s="1"/>
  <c r="D34" i="3"/>
  <c r="C8" i="13" s="1"/>
  <c r="C141" i="6" s="1"/>
  <c r="C7" i="18" l="1"/>
  <c r="E26" i="7"/>
  <c r="C25" i="7"/>
  <c r="E7" i="22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E15" i="11"/>
  <c r="D12" i="12"/>
  <c r="D8" i="5"/>
  <c r="E12" i="12"/>
  <c r="E8" i="5"/>
  <c r="D8" i="7"/>
  <c r="D7" i="21"/>
  <c r="D15" i="11" s="1"/>
  <c r="E9" i="1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C26" i="6"/>
  <c r="C25" i="6" s="1"/>
  <c r="C20" i="7" s="1"/>
  <c r="E11" i="11"/>
  <c r="E8" i="11"/>
  <c r="C6" i="11"/>
  <c r="E8" i="4"/>
  <c r="E7" i="12"/>
  <c r="C9" i="11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E9" i="7" l="1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19" i="7"/>
  <c r="C13" i="8" s="1"/>
  <c r="D6" i="6"/>
  <c r="D5" i="6" s="1"/>
  <c r="E19" i="7"/>
  <c r="E13" i="8" s="1"/>
  <c r="C6" i="6"/>
  <c r="C5" i="6" s="1"/>
  <c r="E6" i="6"/>
  <c r="E5" i="6" s="1"/>
  <c r="D19" i="7"/>
  <c r="D13" i="8" s="1"/>
  <c r="D5" i="11" l="1"/>
  <c r="D28" i="11" s="1"/>
  <c r="C5" i="11"/>
  <c r="E5" i="11"/>
  <c r="E28" i="1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D21" i="7"/>
  <c r="E21" i="7"/>
  <c r="C5" i="12"/>
  <c r="C27" i="12" s="1"/>
  <c r="E5" i="12"/>
  <c r="E27" i="12" s="1"/>
  <c r="D23" i="10"/>
  <c r="C28" i="11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2" i="7"/>
  <c r="D28" i="7" s="1"/>
  <c r="E22" i="7"/>
  <c r="E28" i="7" s="1"/>
  <c r="E29" i="7" s="1"/>
  <c r="C22" i="7"/>
  <c r="C28" i="7" s="1"/>
  <c r="E23" i="10" l="1"/>
  <c r="F25" i="8"/>
  <c r="C33" i="7"/>
  <c r="C29" i="7"/>
  <c r="E33" i="7"/>
</calcChain>
</file>

<file path=xl/sharedStrings.xml><?xml version="1.0" encoding="utf-8"?>
<sst xmlns="http://schemas.openxmlformats.org/spreadsheetml/2006/main" count="2563" uniqueCount="887">
  <si>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</si>
  <si>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</si>
  <si>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</si>
  <si>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</si>
  <si>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</si>
  <si>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</si>
  <si>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</si>
  <si>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</si>
  <si>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</si>
  <si>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</si>
  <si>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</si>
  <si>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</si>
  <si>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</si>
  <si>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</si>
  <si>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</si>
  <si>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</si>
  <si>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</si>
  <si>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</si>
  <si>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</si>
  <si>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</si>
  <si>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</si>
  <si>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</si>
  <si>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</si>
  <si>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</si>
  <si>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</si>
  <si>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</si>
  <si>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</si>
  <si>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</si>
  <si>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</si>
  <si>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</si>
  <si>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</si>
  <si>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</si>
  <si>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</si>
  <si>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</si>
  <si>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</si>
  <si>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</si>
  <si>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</si>
  <si>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</si>
  <si>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</si>
  <si>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</si>
  <si>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</si>
  <si>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</si>
  <si>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</si>
  <si>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</si>
  <si>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</si>
  <si>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</si>
  <si>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</si>
  <si>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</si>
  <si>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</si>
  <si>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</si>
  <si>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</si>
  <si>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</si>
  <si>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</si>
  <si>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</si>
  <si>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</si>
  <si>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</si>
  <si>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</si>
  <si>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</si>
  <si>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</si>
  <si>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</si>
  <si>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</si>
  <si>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</si>
  <si>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</si>
  <si>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</si>
  <si>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</si>
  <si>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</si>
  <si>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</si>
  <si>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</si>
  <si>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</si>
  <si>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</si>
  <si>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</si>
  <si>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</si>
  <si>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</si>
  <si>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</si>
  <si>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</si>
  <si>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</si>
  <si>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</si>
  <si>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</si>
  <si>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</si>
  <si>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</si>
  <si>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</si>
  <si>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</si>
  <si>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</si>
  <si>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</si>
  <si>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</si>
  <si>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</si>
  <si>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</si>
  <si>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</si>
  <si>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</si>
  <si>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</si>
  <si>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</si>
  <si>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</si>
  <si>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</si>
  <si>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</si>
  <si>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</si>
  <si>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</si>
  <si>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</si>
  <si>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</si>
  <si>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</si>
  <si>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</si>
  <si>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</si>
  <si>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</si>
  <si>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</si>
  <si>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</si>
  <si>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</si>
  <si>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</si>
  <si>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</si>
  <si>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</si>
  <si>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</si>
  <si>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</si>
  <si>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</si>
  <si>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</si>
  <si>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</si>
  <si>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</si>
  <si>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</si>
  <si>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</si>
  <si>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</si>
  <si>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</si>
  <si>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</si>
  <si>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</si>
  <si>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</si>
  <si>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</si>
  <si>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</si>
  <si>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</si>
  <si>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</si>
  <si>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</si>
  <si>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</si>
  <si>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</si>
  <si>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</si>
  <si>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</si>
  <si>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</si>
  <si>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</si>
  <si>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</si>
  <si>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</si>
  <si>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</si>
  <si>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</si>
  <si>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</si>
  <si>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</si>
  <si>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</si>
  <si>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</si>
  <si>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</si>
  <si>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</si>
  <si>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</si>
  <si>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</si>
  <si>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</si>
  <si>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</si>
  <si>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</si>
  <si>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</si>
  <si>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</si>
  <si>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</si>
  <si>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</si>
  <si>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</si>
  <si>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</si>
  <si>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</si>
  <si>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</si>
  <si>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</si>
  <si>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</si>
  <si>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</si>
  <si>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</si>
  <si>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</si>
  <si>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</si>
  <si>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</si>
  <si>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</si>
  <si>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</si>
  <si>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</si>
  <si>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</si>
  <si>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</si>
  <si>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</si>
  <si>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</si>
  <si>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</si>
  <si>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</si>
  <si>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</si>
  <si>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</si>
  <si>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</si>
  <si>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</si>
  <si>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</si>
  <si>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</si>
  <si>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</si>
  <si>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</si>
  <si>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</si>
  <si>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</si>
  <si>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</si>
  <si>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</si>
  <si>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</si>
  <si>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</si>
  <si>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</si>
  <si>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</si>
  <si>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</si>
  <si>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</si>
  <si>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</si>
  <si>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</si>
  <si>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</si>
  <si>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</si>
  <si>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</si>
  <si>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</si>
  <si>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</si>
  <si>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</si>
  <si>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</si>
  <si>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</si>
  <si>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</si>
  <si>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</si>
  <si>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</si>
  <si>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</si>
  <si>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</si>
  <si>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</si>
  <si>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</si>
  <si>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</si>
  <si>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</si>
  <si>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</si>
  <si>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</si>
  <si>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</si>
  <si>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</si>
  <si>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</si>
  <si>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</si>
  <si>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</si>
  <si>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</si>
  <si>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</si>
  <si>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</si>
  <si>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</si>
  <si>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</si>
  <si>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</si>
  <si>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</si>
  <si>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</si>
  <si>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</si>
  <si>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</si>
  <si>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</si>
  <si>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</si>
  <si>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</si>
  <si>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</si>
  <si>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</si>
  <si>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</si>
  <si>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</si>
  <si>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</si>
  <si>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</si>
  <si>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</si>
  <si>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</si>
  <si>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</si>
  <si>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</si>
  <si>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</si>
  <si>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</si>
  <si>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</si>
  <si>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</si>
  <si>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</si>
  <si>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</si>
  <si>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</si>
  <si>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</si>
  <si>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</si>
  <si>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</si>
  <si>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</si>
  <si>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</si>
  <si>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</si>
  <si>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</si>
  <si>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</si>
  <si>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</si>
  <si>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</si>
  <si>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</si>
  <si>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</si>
  <si>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</si>
  <si>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</si>
  <si>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</si>
  <si>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</si>
  <si>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</si>
  <si>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</si>
  <si>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</si>
  <si>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</si>
  <si>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</si>
  <si>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</si>
  <si>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</si>
  <si>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</si>
  <si>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</si>
  <si>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</si>
  <si>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</si>
  <si>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</si>
  <si>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</si>
  <si>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</si>
  <si>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</si>
  <si>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</si>
  <si>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</si>
  <si>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</si>
  <si>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</si>
  <si>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</si>
  <si>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</si>
  <si>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</si>
  <si>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</si>
  <si>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</si>
  <si>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</si>
  <si>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</si>
  <si>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</si>
  <si>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</si>
  <si>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</si>
  <si>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</si>
  <si>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</si>
  <si>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</si>
  <si>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</si>
  <si>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</si>
  <si>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</si>
  <si>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</si>
  <si>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</si>
  <si>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</si>
  <si>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</si>
  <si>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</si>
  <si>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</si>
  <si>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</si>
  <si>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</si>
  <si>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</si>
  <si>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</si>
  <si>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</si>
  <si>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</si>
  <si>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</si>
  <si>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</si>
  <si>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</si>
  <si>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</si>
  <si>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</si>
  <si>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</si>
  <si>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</si>
  <si>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</si>
  <si>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</si>
  <si>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</si>
  <si>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</si>
  <si>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</si>
  <si>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</si>
  <si>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</si>
  <si>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</si>
  <si>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</si>
  <si>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</si>
  <si>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</si>
  <si>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</si>
  <si>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</si>
  <si>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</si>
  <si>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</si>
  <si>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</si>
  <si>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</si>
  <si>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</si>
  <si>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</si>
  <si>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</si>
  <si>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</si>
  <si>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</si>
  <si>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</si>
  <si>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</si>
  <si>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</si>
  <si>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</si>
  <si>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</si>
  <si>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</si>
  <si>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</si>
  <si>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</si>
  <si>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</si>
  <si>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</si>
  <si>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</si>
  <si>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</si>
  <si>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</si>
  <si>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</si>
  <si>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</si>
  <si>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</si>
  <si>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</si>
  <si>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</si>
  <si>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</si>
  <si>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</si>
  <si>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</si>
  <si>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</si>
  <si>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</si>
  <si>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</si>
  <si>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</si>
  <si>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</si>
  <si>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</si>
  <si>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</si>
  <si>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</si>
  <si>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</si>
  <si>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</si>
  <si>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</si>
  <si>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</si>
  <si>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</si>
  <si>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</si>
  <si>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</si>
  <si>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</si>
  <si>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</si>
  <si>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</si>
  <si>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</si>
  <si>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</si>
  <si>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</si>
  <si>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</si>
  <si>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</si>
  <si>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</si>
  <si>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</si>
  <si>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</si>
  <si>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</si>
  <si>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</si>
  <si>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</si>
  <si>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</si>
  <si>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</si>
  <si>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</si>
  <si>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</si>
  <si>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</si>
  <si>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</si>
  <si>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</si>
  <si>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</si>
  <si>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</si>
  <si>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</si>
  <si>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</si>
  <si>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</si>
  <si>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</si>
  <si>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</si>
  <si>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</si>
  <si>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</si>
  <si>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</si>
  <si>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</si>
  <si>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</si>
  <si>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</si>
  <si>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</si>
  <si>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</si>
  <si>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</si>
  <si>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</si>
  <si>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</si>
  <si>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</si>
  <si>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</si>
  <si>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</si>
  <si>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</si>
  <si>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</si>
  <si>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</si>
  <si>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</si>
  <si>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</si>
  <si>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</si>
  <si>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</si>
  <si>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</si>
  <si>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</si>
  <si>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</si>
  <si>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</si>
  <si>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</si>
  <si>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</si>
  <si>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</si>
  <si>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</si>
  <si>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</si>
  <si>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</si>
  <si>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</si>
  <si>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</si>
  <si>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</si>
  <si>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</si>
  <si>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</si>
  <si>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</si>
  <si>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</si>
  <si>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</si>
  <si>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</si>
  <si>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</si>
  <si>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</si>
  <si>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</si>
  <si>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</si>
  <si>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</si>
  <si>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</si>
  <si>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</si>
  <si>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</si>
  <si>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</si>
  <si>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</si>
  <si>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</si>
  <si>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</si>
  <si>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</si>
  <si>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</si>
  <si>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</si>
  <si>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</si>
  <si>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</si>
  <si>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</si>
  <si>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</si>
  <si>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</si>
  <si>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</si>
  <si>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</si>
  <si>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</si>
  <si>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</si>
  <si>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</si>
  <si>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</si>
  <si>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</si>
  <si>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</si>
  <si>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</si>
  <si>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</si>
  <si>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</si>
  <si>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</si>
  <si>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</si>
  <si>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</si>
  <si>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</si>
  <si>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</si>
  <si>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</si>
  <si>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</si>
  <si>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</si>
  <si>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</si>
  <si>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</si>
  <si>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</si>
  <si>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</si>
  <si>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</si>
  <si>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</si>
  <si>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</si>
  <si>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</si>
  <si>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</si>
  <si>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</si>
  <si>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</si>
  <si>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</si>
  <si>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</si>
  <si>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</si>
  <si>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</si>
  <si>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</si>
  <si>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</si>
  <si>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</si>
  <si>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</si>
  <si>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</si>
  <si>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</si>
  <si>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</si>
  <si>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</si>
  <si>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</si>
  <si>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</si>
  <si>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</si>
  <si>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</si>
  <si>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</si>
  <si>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</si>
  <si>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</si>
  <si>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</si>
  <si>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</si>
  <si>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</si>
  <si>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</si>
  <si>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</si>
  <si>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</si>
  <si>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</si>
  <si>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</si>
  <si>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</si>
  <si>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</si>
  <si>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</si>
  <si>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</si>
  <si>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</si>
  <si>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</si>
  <si>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</si>
  <si>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</si>
  <si>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</si>
  <si>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</si>
  <si>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</si>
  <si>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</si>
  <si>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</si>
  <si>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</si>
  <si>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</si>
  <si>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</si>
  <si>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</si>
  <si>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</si>
  <si>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</si>
  <si>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</si>
  <si>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</si>
  <si>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</si>
  <si>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</si>
  <si>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</si>
  <si>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</si>
  <si>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</si>
  <si>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</si>
  <si>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</si>
  <si>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</si>
  <si>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</si>
  <si>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</si>
  <si>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</si>
  <si>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</si>
  <si>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</si>
  <si>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</si>
  <si>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</si>
  <si>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</si>
  <si>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</si>
  <si>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</si>
  <si>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</si>
  <si>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</si>
  <si>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</si>
  <si>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</si>
  <si>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</si>
  <si>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</si>
  <si>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</si>
  <si>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</si>
  <si>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</si>
  <si>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</si>
  <si>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</si>
  <si>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</si>
  <si>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</si>
  <si>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</si>
  <si>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</si>
  <si>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</si>
  <si>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</si>
  <si>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</si>
  <si>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</si>
  <si>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</si>
  <si>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</si>
  <si>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</si>
  <si>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</si>
  <si>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</si>
  <si>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</si>
  <si>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</si>
  <si>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</si>
  <si>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</si>
  <si>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</si>
  <si>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</si>
  <si>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</si>
  <si>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</si>
  <si>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</si>
  <si>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</si>
  <si>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</si>
  <si>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</si>
  <si>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</si>
  <si>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</si>
  <si>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</si>
  <si>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</si>
  <si>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</si>
  <si>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</si>
  <si>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</si>
  <si>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</si>
  <si>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</si>
  <si>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</si>
  <si>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</si>
  <si>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</si>
  <si>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</si>
  <si>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</si>
  <si>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</si>
  <si>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</si>
  <si>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</si>
  <si>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</si>
  <si>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</si>
  <si>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</si>
  <si>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</si>
  <si>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</si>
  <si>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</si>
  <si>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</si>
  <si>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</si>
  <si>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</si>
  <si>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</si>
  <si>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</si>
  <si>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</si>
  <si>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</si>
  <si>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</si>
  <si>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</si>
  <si>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</si>
  <si>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</si>
  <si>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</si>
  <si>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</si>
  <si>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</si>
  <si>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</si>
  <si>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</si>
  <si>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</si>
  <si>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</si>
  <si>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</si>
  <si>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</si>
  <si>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</si>
  <si>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</si>
  <si>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</si>
  <si>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</si>
  <si>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</si>
  <si>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</si>
  <si>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</si>
  <si>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</si>
  <si>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</si>
  <si>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</si>
  <si>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</si>
  <si>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</si>
  <si>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</si>
  <si>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</si>
  <si>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</si>
  <si>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</si>
  <si>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</si>
  <si>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</si>
  <si>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</si>
  <si>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</si>
  <si>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</si>
  <si>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</si>
  <si>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</si>
  <si>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</si>
  <si>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</si>
  <si>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</si>
  <si>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</si>
  <si>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</si>
  <si>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</si>
  <si>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</si>
  <si>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</si>
  <si>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</si>
  <si>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</si>
  <si>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</si>
  <si>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</si>
  <si>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</si>
  <si>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</si>
  <si>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</si>
  <si>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</si>
  <si>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</si>
  <si>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</si>
  <si>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</si>
  <si>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</si>
  <si>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</si>
  <si>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</si>
  <si>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</si>
  <si>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</si>
  <si>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</si>
  <si>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</si>
  <si>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</si>
  <si>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</si>
  <si>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</si>
  <si>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</si>
  <si>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</si>
  <si>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</si>
  <si>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</si>
  <si>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</si>
  <si>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</si>
  <si>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</si>
  <si>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</si>
  <si>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</si>
  <si>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</si>
  <si>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</si>
  <si>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</si>
  <si>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</si>
  <si>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</si>
  <si>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</si>
  <si>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</si>
  <si>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</si>
  <si>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</si>
  <si>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</si>
  <si>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</si>
  <si>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</si>
  <si>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</si>
  <si>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</si>
  <si>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</si>
  <si>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</si>
  <si>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</si>
  <si>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</si>
  <si>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</si>
  <si>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</si>
  <si>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</si>
  <si>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</si>
  <si>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</si>
  <si>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</si>
  <si>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</si>
  <si>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</si>
  <si>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</si>
  <si>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</si>
  <si>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</si>
  <si>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</si>
  <si>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</si>
  <si>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</si>
  <si>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</si>
  <si>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</si>
  <si>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</si>
  <si>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</si>
  <si>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</si>
  <si>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</si>
  <si>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</si>
  <si>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</si>
  <si>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</si>
  <si>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</si>
  <si>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</si>
  <si>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</si>
  <si>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</si>
  <si>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</si>
  <si>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</si>
  <si>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</si>
  <si>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</si>
  <si>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</si>
  <si>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</si>
  <si>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</si>
  <si>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</si>
  <si>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</si>
  <si>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</si>
  <si>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</si>
  <si>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</si>
  <si>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</si>
  <si>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</si>
  <si>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</si>
  <si>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</si>
  <si>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</si>
  <si>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</si>
  <si>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</si>
  <si>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</si>
  <si>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</si>
  <si>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</si>
  <si>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</si>
  <si>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</si>
  <si>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</si>
  <si>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</si>
  <si>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</si>
  <si>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</si>
  <si>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</si>
  <si>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</si>
  <si>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</si>
  <si>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</si>
  <si>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</si>
  <si>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</si>
  <si>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</si>
  <si>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</si>
  <si>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</si>
  <si>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</si>
  <si>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</si>
  <si>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</si>
  <si>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</si>
  <si>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</si>
  <si>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</si>
  <si>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</si>
  <si>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</si>
  <si>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</si>
  <si>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</si>
  <si>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</si>
  <si>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</si>
  <si>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</si>
  <si>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</si>
  <si>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</si>
  <si>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</si>
  <si>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</si>
  <si>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</si>
  <si>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</si>
  <si>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</si>
  <si>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</si>
  <si>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</si>
  <si>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</si>
  <si>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</si>
  <si>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</si>
  <si>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SANDAMU LOCAL GOVERNMENT COUNCIL – 2026 PROPOSED BUDGET SUMMARY</t>
  </si>
  <si>
    <t>SANDAMU LOCAL GOVERNMENT COUNCIL – 2026 CONSOLIDATED MASTER BUDGET SUMMARY</t>
  </si>
  <si>
    <t>SANDAMU LOCAL GOVERNMENT COUNCIL – 2026 BUDGET - SUMMARY OF REVENUE</t>
  </si>
  <si>
    <t>SANDAMU LOCAL GOVERNMENT COUNCIL – 2026 BUDGET - SUMMARY OF EXPENDITURE</t>
  </si>
  <si>
    <t>SANDAMU LOCAL GOVERNMENT COUNCIL – 2026 BUDGET - SUMMARY OF EXPENDITURE BY SECTOR</t>
  </si>
  <si>
    <t>SANDAMU LOCAL GOVERNMENT COUNCIL – 2026 PROPOSED BUDGET - SUMMARY OF RECURRENT EXPENDITURE BY DEPARTMENT</t>
  </si>
  <si>
    <t>SANDAMU LOCAL GOVERNMENT COUNCIL – 2026 BUDGET - SUMMARY OF RECURRENT EXPENDITURE</t>
  </si>
  <si>
    <t>SANDAMU LOCAL GOVERNMENT COUNCIL – 2026 PROPOSED BUDGET - SUMMARY OF CAPITAL EXPENDITURE</t>
  </si>
  <si>
    <t>SANDAMU LOCAL GOVERNMENT COUNCIL – 2026 BUDGET - SUMMARY OF CAPITAL EXPENDITURE BY DEPARTMENT</t>
  </si>
  <si>
    <t>SANDAMU LOCAL GOVERNMENT COUNCIL – OFFICE OF THE CHAIRMAN PERSONNEL COST BUDGET</t>
  </si>
  <si>
    <t>SANDAMU LOCAL GOVERNMENT COUNCIL – OFFICE OF THE CHAIRMAN OVERHEAD COST BUDGET</t>
  </si>
  <si>
    <t>SANDAMU LOCAL GOVERNMENT COUNCIL – OFFICE OF THE LG SECRETARY PERSONNEL COST BUDGET</t>
  </si>
  <si>
    <t>SANDAMU LOCAL GOVERNMENT COUNCIL – OFFICE OF THE LG SECRETARY OVERHEAD COST BUDGET</t>
  </si>
  <si>
    <t>SANDAMU LOCAL GOVERNMENT COUNCIL – THE COUNCIL PERSONNEL COST BUDGET</t>
  </si>
  <si>
    <t>SANDAMU LOCAL GOVERNMENT COUNCIL – THE COUNCIL OVERHEAD COST BUDGET</t>
  </si>
  <si>
    <t>SANDAMU LOCAL GOVERNMENT COUNCIL – PMD PERSONNEL COST BUDGET</t>
  </si>
  <si>
    <t>SANDAMU LOCAL GOVERNMENT COUNCIL – PMD OVERHEAD COST BUDGET</t>
  </si>
  <si>
    <t>SANDAMU LOCAL GOVERNMENT COUNCIL – PMD CAPITAL EXPENDITURE</t>
  </si>
  <si>
    <t>SANDAMU LOCAL GOVERNMENT COUNCIL – AGRIC PERSONNEL COST BUDGET</t>
  </si>
  <si>
    <t>SANDAMU LOCAL GOVERNMENT COUNCIL – AGRIC OVERHEAD COST BUDGET</t>
  </si>
  <si>
    <t>SANDAMU LOCAL GOVERNMENT COUNCIL – AGRIC CAPITAL EXPENDITURE</t>
  </si>
  <si>
    <t>SANDAMU LOCAL GOVERNMENT COUNCIL – FINANCE PERSONNEL COST BUDGET</t>
  </si>
  <si>
    <t>SANDAMU LOCAL GOVERNMENT COUNCIL – FINANCE OVERHEAD COST BUDGET</t>
  </si>
  <si>
    <t>SANDAMU LOCAL GOVERNMENT COUNCIL  –  GRANTS AND CONTRIBUTIONS TO GOVERNMENT AGENCIES  -  22040105</t>
  </si>
  <si>
    <t>SANDAMU LOCAL GOVERNMENT COUNCIL – FINANCE CAPITAL EXPENDITURE</t>
  </si>
  <si>
    <t>SANDAMU LOCAL GOVERNMENT COUNCIL   –   JOINT / COMMON CAPITAL PROJECTS  -  32010221</t>
  </si>
  <si>
    <t>SANDAMU LOCAL GOVERNMENT COUNCIL – WORKS PERSONNEL COST BUDGET</t>
  </si>
  <si>
    <t>SANDAMU LOCAL GOVERNMENT COUNCIL – WORKS OVERHEAD COST BUDGET</t>
  </si>
  <si>
    <t>SANDAMU LOCAL GOVERNMENT COUNCIL – WORKS CAPITAL EXPENDITURE</t>
  </si>
  <si>
    <t>SANDAMU LOCAL GOVERNMENT COUNCIL – ESD PERSONNEL COST BUDGET</t>
  </si>
  <si>
    <t>SANDAMU LOCAL GOVERNMENT COUNCIL – ESD OVERHEAD COST BUDGET</t>
  </si>
  <si>
    <t>SANDAMU LOCAL GOVERNMENT COUNCIL – ESD CAPITAL EXPENDITURE</t>
  </si>
  <si>
    <t>SANDAMU LOCAL GOVERNMENT COUNCIL – PHC PERSONNEL COST BUDGET</t>
  </si>
  <si>
    <t>SANDAMU LOCAL GOVERNMENT COUNCIL – PHC OVERHEAD COST BUDGET</t>
  </si>
  <si>
    <t>SANDAMU LOCAL GOVERNMENT COUNCIL – PHC CAPITAL EXPENDITURE</t>
  </si>
  <si>
    <t>SANDAMU LOCAL GOVERNMENT COUNCIL – WATSAN PERSONNEL COST BUDGET</t>
  </si>
  <si>
    <t>SANDAMU LOCAL GOVERNMENT COUNCIL – WATSAN OVERHEAD COST BUDGET</t>
  </si>
  <si>
    <t>SANDAMU LOCAL GOVERNMENT COUNCIL – WATSAN CAPITAL EXPENDITURE</t>
  </si>
  <si>
    <t>SANDAMU LOCAL GOVERNMENT COUNCIL – TRAD PERSONNEL COST BUDGET</t>
  </si>
  <si>
    <t>SANDAMU LOCAL GOVERNMENT COUNCIL – TRAD OVERHEAD COST BUDGET</t>
  </si>
  <si>
    <t>S/power General labour</t>
  </si>
  <si>
    <t>Fadama Programmes</t>
  </si>
  <si>
    <t>Ruwasa</t>
  </si>
  <si>
    <t>Construction of VIP Lodge At LG H/Q</t>
  </si>
  <si>
    <t>Construction of Market Stell And Shops At Sandamu,Fago,R/tsamiya,Katsayal,Jarkuka And Kwasarawa.</t>
  </si>
  <si>
    <t>Improvement of L. G Scretariat</t>
  </si>
  <si>
    <t>Rehablitation of District Head Houses at sandamu,R/Tsamiya</t>
  </si>
  <si>
    <t>Improvement of L. G  houses</t>
  </si>
  <si>
    <t>Construction of District Head House at Fago And Kwasarawa</t>
  </si>
  <si>
    <t>Motor Vehicles ; Councillors ,Traditional Ruler And Others</t>
  </si>
  <si>
    <t>Motor Cycles ; Youth,Security And U/H</t>
  </si>
  <si>
    <t>Computers and Others</t>
  </si>
  <si>
    <t xml:space="preserve">Tree Planting And Nur. Scheme </t>
  </si>
  <si>
    <t>Erth Dam Juwale And</t>
  </si>
  <si>
    <t>Provision of security light at sandamu ,kagare, katsayal,Kwasarawa,Karkarku,Rade "A",Rade"B",Daneji "A" ,Daneji "B",Fago"A'  and Fago "B" Ward.</t>
  </si>
  <si>
    <t>Purchese of survey Equipment</t>
  </si>
  <si>
    <t>Printing Of Non-Security Documents; Calender</t>
  </si>
  <si>
    <t>Grants To Communities/Ngos/Empowerment</t>
  </si>
  <si>
    <t xml:space="preserve">Grants To Government/Agencies/Scholership </t>
  </si>
  <si>
    <t>Purchese of Library Books</t>
  </si>
  <si>
    <t>Fire fight equipment</t>
  </si>
  <si>
    <t>Constrution of Library at</t>
  </si>
  <si>
    <t>Grants To Government/Agencies; Polio</t>
  </si>
  <si>
    <t>Motor Vehicles; Amblance</t>
  </si>
  <si>
    <t>Purchese of Generator</t>
  </si>
  <si>
    <t xml:space="preserve"> Rural Water Supply</t>
  </si>
  <si>
    <t>Construction of Water ways</t>
  </si>
  <si>
    <t>Construction of 2Block of VIP Toilet</t>
  </si>
  <si>
    <r>
      <rPr>
        <sz val="12"/>
        <color theme="1"/>
        <rFont val="Tahoma"/>
        <family val="2"/>
      </rPr>
      <t>Women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Annual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Craft</t>
    </r>
  </si>
  <si>
    <t>++</t>
  </si>
  <si>
    <t>Construction of Doctors House at PHC Sandamu</t>
  </si>
  <si>
    <t>Land And Buildings - Office; Construction of Clinic at Dandakyal,Makaurachi,Kachika,Yakawada</t>
  </si>
  <si>
    <t>Upgrading And renovation of Clinic at Jambagi,Ingawa,Karkarku,Jarkuka,Babatawa,Dadinkowa,Gumzu,Gazori,Sabon Garin Yankanwa,Kagare gari</t>
  </si>
  <si>
    <t>Construction of IslamiyaSchools at Sabon Garin Katsayal,Kwasarawa kofar yamma,Bojawa,Fatautawa,Ingawa,Walawa,Ruma humbunare,Kawari wailare,Kayarda,Yan manuwa,Yadagammu Gadare,Yadagammu Massallachin Juma'a,Dan dakyal,Jambagi,Lugga,Lugga Tori,Chadi Gari, Bakin rijiya,Fago unguwar mahauta,Babatawa dinge,Nafarga</t>
  </si>
  <si>
    <t>Construction of Grave  Yard at Sandamu A,Sandamu B,Katsayal 2,Chadi,Kagaren Fulani,Dangau,Lemo,Ruma,Kachika,Ruwan Dutse,Dadin Kowa,Kaibaki,Makaurachi,Yadagammu</t>
  </si>
  <si>
    <t>Rehabilitation of Primary Schools at Yadagammu,Dukuduku,Kaibaki,Juwale,Rade,Burta,Gudau,Maye,Pilot Sandamu,Ingawa</t>
  </si>
  <si>
    <t>Rehabilitation of  Islamiyya School at Malam Sani Islamiyya karkarku,Maye,JIBWIS Katsayal,Kwasarawa Kofar yamma,Majiyawa,Ruma,Kachika,Jambara ,Kaibaki,Zugai,Gazori,Kwadage,Fago unguwar yamma,Jarkuka Unguwar Gabas,Makarantar malam zubairu Babatawa,Burta</t>
  </si>
  <si>
    <t>Construction of Motorized Borehole at Katsayalkofar Gabas,Majiyawa Humbunare,Dankarsani,Chadi yanmanuwa,Yadagammu Gadare,Sandamu bayan Court</t>
  </si>
  <si>
    <r>
      <rPr>
        <sz val="12"/>
        <color theme="1"/>
        <rFont val="Tahoma"/>
        <family val="2"/>
      </rPr>
      <t>Repairs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Of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Water</t>
    </r>
    <r>
      <rPr>
        <b/>
        <sz val="12"/>
        <color theme="1"/>
        <rFont val="Tahoma"/>
        <family val="2"/>
      </rPr>
      <t xml:space="preserve"> </t>
    </r>
    <r>
      <rPr>
        <sz val="12"/>
        <color theme="1"/>
        <rFont val="Tahoma"/>
        <family val="2"/>
      </rPr>
      <t>Facilities at Kaarkarku,Maye,Kofar Gabas Kwasarawa,Kofar yamma Kwasarawa,Ruma,Majiyawa,Kachika,Jambara,Walawa,Tunduku,Kawari tashar dabo,Kawari gadare,Kagaren fulani humbunare,Dinau,Kwadage,Dankarsani,Juwale,Jama'ar malam Jamu,Yan manuwa,Yadagammu Gadare,Yadagamu humbunare,Yadagammu yan kaura,Kwanar Sandamu,Sandamu sabuwar Abuja,Sandamu Shaiskawa,Chadi gari,Fago unguwar Udu,Bakin kasuwa Jarkuka,Jarkuka Unguwar Tsigai,Asibiti karkuka,Burta,Sabon garin burta,Jiba Primaryschool,Gargarawa,Ruwan Dutse,Liggere,Makaurachi</t>
    </r>
  </si>
  <si>
    <t>Construction and Renovation  of Mosque at Maye,Kagwren Fulani,Dinau B,Dinau Massallachin Malam Alto,Gumzu,Kayarda,Lemo Gadare,Lugga tori,Bakai,Yadagammu Gadare,Yakawada Jama'a,Fagon Fulani,Jarkuka Juma'at mosque,Nafarga,Jiba</t>
  </si>
  <si>
    <t>Construction of Primary School at Luggere,Pilot Sandamu,Kwasara,Nomadic Karkarku,Rijiyar Tsamiya,Magajiya Karkarku,Kofar ruwa Sandamu,Gumzu,Fago 3,Katsayal 2,</t>
  </si>
  <si>
    <t>Provision and Rehabilitation of Electricity at Sandamu,Karkarku,Fago,Katsayal</t>
  </si>
  <si>
    <t>Total
Recurrent
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</si>
</sst>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43" fontId="1" fillId="0" borderId="1" xfId="1" applyFont="1" applyBorder="1"/>
    <xf numFmtId="43" fontId="1" fillId="0" borderId="1" xfId="1" applyFont="1" applyBorder="1" applyAlignment="1">
      <alignment vertical="center" wrapText="1"/>
    </xf>
    <xf numFmtId="43" fontId="2" fillId="0" borderId="1" xfId="1" applyFont="1" applyBorder="1" applyAlignment="1">
      <alignment vertical="center" wrapText="1"/>
    </xf>
    <xf numFmtId="43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3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10" fillId="0" borderId="1" xfId="0" applyNumberFormat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43" fontId="10" fillId="0" borderId="1" xfId="1" applyFont="1" applyBorder="1" applyAlignment="1">
      <alignment vertical="center" wrapText="1"/>
    </xf>
    <xf numFmtId="43" fontId="9" fillId="0" borderId="1" xfId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43" fontId="12" fillId="0" borderId="1" xfId="1" applyFont="1" applyBorder="1" applyAlignment="1">
      <alignment vertical="center" wrapText="1"/>
    </xf>
    <xf numFmtId="43" fontId="4" fillId="0" borderId="1" xfId="1" applyFont="1" applyBorder="1"/>
    <xf numFmtId="0" fontId="13" fillId="0" borderId="0" xfId="0" applyFont="1"/>
    <xf numFmtId="43" fontId="2" fillId="0" borderId="1" xfId="1" applyFont="1" applyBorder="1" applyProtection="1"/>
    <xf numFmtId="43" fontId="4" fillId="0" borderId="1" xfId="1" applyFont="1" applyBorder="1" applyProtection="1"/>
    <xf numFmtId="43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3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3" fontId="7" fillId="0" borderId="1" xfId="1" applyFont="1" applyBorder="1" applyAlignment="1" applyProtection="1">
      <alignment vertical="center" wrapText="1"/>
      <protection locked="0"/>
    </xf>
    <xf numFmtId="43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43" fontId="11" fillId="0" borderId="1" xfId="0" applyNumberFormat="1" applyFont="1" applyBorder="1" applyAlignment="1">
      <alignment vertical="center" wrapText="1"/>
    </xf>
    <xf numFmtId="43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43" fontId="2" fillId="0" borderId="1" xfId="1" applyFont="1" applyBorder="1" applyAlignment="1" applyProtection="1">
      <alignment vertical="center" wrapText="1"/>
    </xf>
    <xf numFmtId="0" fontId="1" fillId="0" borderId="0" xfId="0" quotePrefix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43" fontId="1" fillId="0" borderId="0" xfId="1" applyFont="1" applyBorder="1" applyProtection="1">
      <protection locked="0"/>
    </xf>
    <xf numFmtId="0" fontId="1" fillId="0" borderId="0" xfId="0" quotePrefix="1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00"/>
  <sheetViews>
    <sheetView tabSelected="1" view="pageBreakPreview" zoomScale="90" zoomScaleNormal="130" zoomScaleSheetLayoutView="90" workbookViewId="0">
      <selection activeCell="C5" sqref="C5"/>
    </sheetView>
  </sheetViews>
  <sheetFormatPr defaultRowHeight="15" x14ac:dyDescent="0.25"/>
  <cols>
    <col min="1" max="1" width="10.6640625" style="1" customWidth="1"/>
    <col min="2" max="2" width="52" style="1" bestFit="1" customWidth="1"/>
    <col min="3" max="4" width="26.109375" style="1" bestFit="1" customWidth="1"/>
    <col min="5" max="5" width="26.44140625" style="1" bestFit="1" customWidth="1"/>
    <col min="6" max="6" width="14" style="1" bestFit="1" customWidth="1"/>
    <col min="7" max="16384" width="8.88671875" style="1"/>
  </cols>
  <sheetData>
    <row r="1" spans="1:6" x14ac:dyDescent="0.25">
      <c r="A1" s="49"/>
      <c r="B1" s="49"/>
      <c r="C1" s="49"/>
      <c r="D1" s="49"/>
      <c r="E1" s="49"/>
      <c r="F1" s="49"/>
    </row>
    <row r="2" spans="1:6" x14ac:dyDescent="0.25">
      <c r="A2" s="71" t="s">
        <v>463</v>
      </c>
      <c r="B2" s="71"/>
      <c r="C2" s="71"/>
      <c r="D2" s="71"/>
      <c r="E2" s="71"/>
      <c r="F2" s="49"/>
    </row>
    <row r="3" spans="1:6" x14ac:dyDescent="0.25">
      <c r="A3" s="72" t="s">
        <v>804</v>
      </c>
      <c r="B3" s="72"/>
      <c r="C3" s="72"/>
      <c r="D3" s="72"/>
      <c r="E3" s="72"/>
      <c r="F3" s="49"/>
    </row>
    <row r="4" spans="1:6" x14ac:dyDescent="0.25">
      <c r="A4" s="49"/>
      <c r="B4" s="49"/>
      <c r="C4" s="49"/>
      <c r="D4" s="49"/>
      <c r="E4" s="70"/>
      <c r="F4" s="49"/>
    </row>
    <row r="5" spans="1:6" ht="45" x14ac:dyDescent="0.25">
      <c r="A5" s="44"/>
      <c r="B5" s="46" t="s">
        <v>319</v>
      </c>
      <c r="C5" s="50" t="s">
        <v>597</v>
      </c>
      <c r="D5" s="50" t="s">
        <v>598</v>
      </c>
      <c r="E5" s="50" t="s">
        <v>599</v>
      </c>
      <c r="F5" s="44" t="s">
        <v>320</v>
      </c>
    </row>
    <row r="6" spans="1:6" hidden="1" x14ac:dyDescent="0.25">
      <c r="A6" s="7"/>
      <c r="B6" s="5"/>
      <c r="C6" s="10"/>
      <c r="D6" s="9"/>
      <c r="E6" s="9"/>
      <c r="F6" s="2"/>
    </row>
    <row r="7" spans="1:6" x14ac:dyDescent="0.25">
      <c r="A7" s="5" t="s">
        <v>321</v>
      </c>
      <c r="B7" s="5" t="s">
        <v>322</v>
      </c>
      <c r="C7" s="11">
        <f>'CONS. MASTER B. SUMMARY F.ii'!C6</f>
        <v>412211670.37</v>
      </c>
      <c r="D7" s="11"/>
      <c r="E7" s="11">
        <f>'CONS. MASTER B. SUMMARY F.ii'!E6</f>
        <v>85673566.430000007</v>
      </c>
      <c r="F7" s="7"/>
    </row>
    <row r="8" spans="1:6" x14ac:dyDescent="0.25">
      <c r="A8" s="5" t="s">
        <v>323</v>
      </c>
      <c r="B8" s="5" t="s">
        <v>324</v>
      </c>
      <c r="C8" s="11">
        <f>SUM(C9:C10)</f>
        <v>7572485824.4499998</v>
      </c>
      <c r="D8" s="11">
        <f t="shared" ref="D8:E8" si="0">SUM(D9:D10)</f>
        <v>5626119478.335</v>
      </c>
      <c r="E8" s="11">
        <f t="shared" si="0"/>
        <v>7316032784.6000004</v>
      </c>
      <c r="F8" s="7">
        <f>D8/C8*100</f>
        <v>74.296863787706499</v>
      </c>
    </row>
    <row r="9" spans="1:6" x14ac:dyDescent="0.25">
      <c r="A9" s="7"/>
      <c r="B9" s="5" t="s">
        <v>335</v>
      </c>
      <c r="C9" s="10">
        <f>'SUMMARY OF REVENUE F.iii'!C6</f>
        <v>7428378526.4499998</v>
      </c>
      <c r="D9" s="10">
        <f>'SUMMARY OF REVENUE F.iii'!D6</f>
        <v>5587607511.8599997</v>
      </c>
      <c r="E9" s="10">
        <f>'SUMMARY OF REVENUE F.iii'!E6</f>
        <v>7223342784.6000004</v>
      </c>
      <c r="F9" s="7">
        <f t="shared" ref="F9:F25" si="1">D9/C9*100</f>
        <v>75.219746704672858</v>
      </c>
    </row>
    <row r="10" spans="1:6" x14ac:dyDescent="0.25">
      <c r="A10" s="7"/>
      <c r="B10" s="5" t="s">
        <v>336</v>
      </c>
      <c r="C10" s="10">
        <f>'SUMMARY OF REVENUE F.iii'!C16</f>
        <v>144107298</v>
      </c>
      <c r="D10" s="10">
        <f>'SUMMARY OF REVENUE F.iii'!D16</f>
        <v>38511966.475000001</v>
      </c>
      <c r="E10" s="10">
        <f>'SUMMARY OF REVENUE F.iii'!E16</f>
        <v>92690000</v>
      </c>
      <c r="F10" s="7">
        <f t="shared" si="1"/>
        <v>26.724508064123164</v>
      </c>
    </row>
    <row r="11" spans="1:6" hidden="1" x14ac:dyDescent="0.25">
      <c r="A11" s="7"/>
      <c r="B11" s="7"/>
      <c r="C11" s="10"/>
      <c r="D11" s="10"/>
      <c r="E11" s="10"/>
      <c r="F11" s="7"/>
    </row>
    <row r="12" spans="1:6" x14ac:dyDescent="0.25">
      <c r="A12" s="5" t="s">
        <v>325</v>
      </c>
      <c r="B12" s="5" t="s">
        <v>3</v>
      </c>
      <c r="C12" s="11">
        <f>SUM(C13:C14)</f>
        <v>4628343489.0599995</v>
      </c>
      <c r="D12" s="11">
        <f t="shared" ref="D12:E12" si="2">SUM(D13:D14)</f>
        <v>3170740315.7799997</v>
      </c>
      <c r="E12" s="11">
        <f t="shared" si="2"/>
        <v>4103998940.5299997</v>
      </c>
      <c r="F12" s="7">
        <f t="shared" si="1"/>
        <v>68.507022507613542</v>
      </c>
    </row>
    <row r="13" spans="1:6" x14ac:dyDescent="0.25">
      <c r="A13" s="7"/>
      <c r="B13" s="5" t="s">
        <v>337</v>
      </c>
      <c r="C13" s="10">
        <f>'CONS. MASTER B. SUMMARY F.ii'!C19</f>
        <v>1940457591.0599997</v>
      </c>
      <c r="D13" s="10">
        <f>'CONS. MASTER B. SUMMARY F.ii'!D19</f>
        <v>1878832179.6699998</v>
      </c>
      <c r="E13" s="10">
        <f>'CONS. MASTER B. SUMMARY F.ii'!E19</f>
        <v>2507094124.2799997</v>
      </c>
      <c r="F13" s="7">
        <f t="shared" si="1"/>
        <v>96.824181488226372</v>
      </c>
    </row>
    <row r="14" spans="1:6" x14ac:dyDescent="0.25">
      <c r="A14" s="7"/>
      <c r="B14" s="5" t="s">
        <v>338</v>
      </c>
      <c r="C14" s="10">
        <f>'CONS. MASTER B. SUMMARY F.ii'!C20</f>
        <v>2687885898</v>
      </c>
      <c r="D14" s="10">
        <f>'CONS. MASTER B. SUMMARY F.ii'!D20</f>
        <v>1291908136.1100001</v>
      </c>
      <c r="E14" s="10">
        <f>'CONS. MASTER B. SUMMARY F.ii'!E20</f>
        <v>1596904816.25</v>
      </c>
      <c r="F14" s="7">
        <f t="shared" si="1"/>
        <v>48.064098891671037</v>
      </c>
    </row>
    <row r="15" spans="1:6" hidden="1" x14ac:dyDescent="0.25">
      <c r="A15" s="7"/>
      <c r="B15" s="7"/>
      <c r="C15" s="10"/>
      <c r="D15" s="10"/>
      <c r="E15" s="10"/>
      <c r="F15" s="7"/>
    </row>
    <row r="16" spans="1:6" hidden="1" x14ac:dyDescent="0.25">
      <c r="A16" s="7"/>
      <c r="B16" s="5" t="s">
        <v>326</v>
      </c>
      <c r="C16" s="10"/>
      <c r="D16" s="10"/>
      <c r="E16" s="10"/>
      <c r="F16" s="7"/>
    </row>
    <row r="17" spans="1:6" hidden="1" x14ac:dyDescent="0.25">
      <c r="A17" s="7"/>
      <c r="B17" s="7"/>
      <c r="C17" s="10"/>
      <c r="D17" s="10"/>
      <c r="E17" s="10"/>
      <c r="F17" s="7"/>
    </row>
    <row r="18" spans="1:6" x14ac:dyDescent="0.25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25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25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25">
      <c r="A21" s="7"/>
      <c r="B21" s="7"/>
      <c r="C21" s="10"/>
      <c r="D21" s="10"/>
      <c r="E21" s="10"/>
      <c r="F21" s="7"/>
    </row>
    <row r="22" spans="1:6" x14ac:dyDescent="0.25">
      <c r="A22" s="5" t="s">
        <v>329</v>
      </c>
      <c r="B22" s="5" t="s">
        <v>330</v>
      </c>
      <c r="C22" s="11">
        <f>'CONS. MASTER B. SUMMARY F.ii'!C27</f>
        <v>3356354005.7600002</v>
      </c>
      <c r="D22" s="11">
        <f>'CONS. MASTER B. SUMMARY F.ii'!D27</f>
        <v>1025321849.5</v>
      </c>
      <c r="E22" s="11">
        <f>'CONS. MASTER B. SUMMARY F.ii'!E27</f>
        <v>3297707410.5</v>
      </c>
      <c r="F22" s="7">
        <f t="shared" si="1"/>
        <v>30.548680137446642</v>
      </c>
    </row>
    <row r="23" spans="1:6" hidden="1" x14ac:dyDescent="0.25">
      <c r="A23" s="7"/>
      <c r="B23" s="7"/>
      <c r="C23" s="10"/>
      <c r="D23" s="10"/>
      <c r="E23" s="10"/>
      <c r="F23" s="7"/>
    </row>
    <row r="24" spans="1:6" x14ac:dyDescent="0.25">
      <c r="A24" s="5" t="s">
        <v>331</v>
      </c>
      <c r="B24" s="5" t="s">
        <v>332</v>
      </c>
      <c r="C24" s="11">
        <f>C7+C8+C18</f>
        <v>7984697494.8199997</v>
      </c>
      <c r="D24" s="11">
        <f t="shared" ref="D24:E24" si="4">D7+D8+D18</f>
        <v>5626119478.335</v>
      </c>
      <c r="E24" s="11">
        <f t="shared" si="4"/>
        <v>7401706351.0300007</v>
      </c>
      <c r="F24" s="7">
        <f t="shared" si="1"/>
        <v>70.461272728051298</v>
      </c>
    </row>
    <row r="25" spans="1:6" x14ac:dyDescent="0.25">
      <c r="A25" s="5" t="s">
        <v>333</v>
      </c>
      <c r="B25" s="5" t="s">
        <v>2</v>
      </c>
      <c r="C25" s="11">
        <f>C12+C22</f>
        <v>7984697494.8199997</v>
      </c>
      <c r="D25" s="11">
        <f t="shared" ref="D25:E25" si="5">D12+D22</f>
        <v>4196062165.2799997</v>
      </c>
      <c r="E25" s="11">
        <f t="shared" si="5"/>
        <v>7401706351.0299997</v>
      </c>
      <c r="F25" s="7">
        <f t="shared" si="1"/>
        <v>52.551297879502101</v>
      </c>
    </row>
    <row r="26" spans="1:6" x14ac:dyDescent="0.25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25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o+g77ma9G++AenvoWXPxmGdymocytaNBvjc6tuoJtPeOZXYSqp1oTPzdR+OK+1rcUzLkBnNmUcO0PeP9bTHQQ==" saltValue="MCAK6PmsnIHV97GzLA7W6w==" spinCount="100000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00"/>
  <sheetViews>
    <sheetView view="pageBreakPreview" zoomScale="90" zoomScaleNormal="130" zoomScaleSheetLayoutView="90" workbookViewId="0">
      <selection activeCell="D6" sqref="D6"/>
    </sheetView>
  </sheetViews>
  <sheetFormatPr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88671875" style="1" bestFit="1" customWidth="1"/>
    <col min="5" max="5" width="26.21875" style="1" bestFit="1" customWidth="1"/>
    <col min="6" max="16384" width="8.88671875" style="1"/>
  </cols>
  <sheetData>
    <row r="1" spans="1:5" x14ac:dyDescent="0.25">
      <c r="A1" s="49"/>
      <c r="B1" s="49"/>
      <c r="C1" s="49"/>
      <c r="D1" s="49"/>
      <c r="E1" s="49"/>
    </row>
    <row r="2" spans="1:5" x14ac:dyDescent="0.25">
      <c r="A2" s="71" t="s">
        <v>462</v>
      </c>
      <c r="B2" s="71"/>
      <c r="C2" s="71"/>
      <c r="D2" s="71"/>
      <c r="E2" s="71"/>
    </row>
    <row r="3" spans="1:5" x14ac:dyDescent="0.25">
      <c r="A3" s="72" t="s">
        <v>805</v>
      </c>
      <c r="B3" s="72"/>
      <c r="C3" s="72"/>
      <c r="D3" s="72"/>
      <c r="E3" s="72"/>
    </row>
    <row r="4" spans="1:5" x14ac:dyDescent="0.25">
      <c r="A4" s="49"/>
      <c r="B4" s="49"/>
      <c r="C4" s="49"/>
      <c r="D4" s="49"/>
      <c r="E4" s="70"/>
    </row>
    <row r="5" spans="1:5" ht="45" x14ac:dyDescent="0.25">
      <c r="A5" s="46" t="s">
        <v>290</v>
      </c>
      <c r="B5" s="46" t="s">
        <v>1</v>
      </c>
      <c r="C5" s="50" t="s">
        <v>597</v>
      </c>
      <c r="D5" s="50" t="s">
        <v>598</v>
      </c>
      <c r="E5" s="50" t="s">
        <v>599</v>
      </c>
    </row>
    <row r="6" spans="1:5" x14ac:dyDescent="0.25">
      <c r="A6" s="44">
        <v>1</v>
      </c>
      <c r="B6" s="46" t="s">
        <v>291</v>
      </c>
      <c r="C6" s="52">
        <v>412211670.37</v>
      </c>
      <c r="D6" s="52"/>
      <c r="E6" s="52">
        <v>85673566.430000007</v>
      </c>
    </row>
    <row r="7" spans="1:5" hidden="1" x14ac:dyDescent="0.25">
      <c r="A7" s="7">
        <v>2</v>
      </c>
      <c r="B7" s="13" t="s">
        <v>292</v>
      </c>
      <c r="C7" s="10"/>
      <c r="D7" s="10"/>
      <c r="E7" s="10"/>
    </row>
    <row r="8" spans="1:5" x14ac:dyDescent="0.25">
      <c r="A8" s="7">
        <v>3</v>
      </c>
      <c r="B8" s="7" t="s">
        <v>293</v>
      </c>
      <c r="C8" s="10">
        <f>'SUMMARY OF REVENUE F.iii'!C6</f>
        <v>7428378526.4499998</v>
      </c>
      <c r="D8" s="10">
        <f>'SUMMARY OF REVENUE F.iii'!D6</f>
        <v>5587607511.8599997</v>
      </c>
      <c r="E8" s="10">
        <f>'SUMMARY OF REVENUE F.iii'!E6</f>
        <v>7223342784.6000004</v>
      </c>
    </row>
    <row r="9" spans="1:5" x14ac:dyDescent="0.25">
      <c r="A9" s="7">
        <v>4</v>
      </c>
      <c r="B9" s="7" t="s">
        <v>294</v>
      </c>
      <c r="C9" s="10">
        <f>'SUMMARY OF REVENUE F.iii'!C16</f>
        <v>144107298</v>
      </c>
      <c r="D9" s="10">
        <f>'SUMMARY OF REVENUE F.iii'!D16</f>
        <v>38511966.475000001</v>
      </c>
      <c r="E9" s="10">
        <f>'SUMMARY OF REVENUE F.iii'!E16</f>
        <v>92690000</v>
      </c>
    </row>
    <row r="10" spans="1:5" x14ac:dyDescent="0.25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25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25">
      <c r="A12" s="5">
        <v>7</v>
      </c>
      <c r="B12" s="5" t="s">
        <v>297</v>
      </c>
      <c r="C12" s="11">
        <f>SUM(C8:C11)</f>
        <v>7572485824.4499998</v>
      </c>
      <c r="D12" s="11">
        <f t="shared" ref="D12:E12" si="0">SUM(D8:D11)</f>
        <v>5626119478.335</v>
      </c>
      <c r="E12" s="11">
        <f t="shared" si="0"/>
        <v>7316032784.6000004</v>
      </c>
    </row>
    <row r="13" spans="1:5" x14ac:dyDescent="0.25">
      <c r="A13" s="5">
        <v>8</v>
      </c>
      <c r="B13" s="5" t="s">
        <v>298</v>
      </c>
      <c r="C13" s="11">
        <f>C6+C12</f>
        <v>7984697494.8199997</v>
      </c>
      <c r="D13" s="11">
        <f t="shared" ref="D13:E13" si="1">D6+D12</f>
        <v>5626119478.335</v>
      </c>
      <c r="E13" s="11">
        <f t="shared" si="1"/>
        <v>7401706351.0300007</v>
      </c>
    </row>
    <row r="14" spans="1:5" hidden="1" x14ac:dyDescent="0.25">
      <c r="A14" s="7">
        <v>9</v>
      </c>
      <c r="B14" s="13" t="s">
        <v>299</v>
      </c>
      <c r="C14" s="10"/>
      <c r="D14" s="10"/>
      <c r="E14" s="10"/>
    </row>
    <row r="15" spans="1:5" hidden="1" x14ac:dyDescent="0.25">
      <c r="A15" s="7">
        <v>10</v>
      </c>
      <c r="B15" s="5" t="s">
        <v>300</v>
      </c>
      <c r="C15" s="11"/>
      <c r="D15" s="11"/>
      <c r="E15" s="11"/>
    </row>
    <row r="16" spans="1:5" x14ac:dyDescent="0.25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5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25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1940457591.0599997</v>
      </c>
      <c r="D19" s="10">
        <f>'SUMMARY OF EXP F.iv'!D7</f>
        <v>1878832179.6699998</v>
      </c>
      <c r="E19" s="10">
        <f>'SUMMARY OF EXP F.iv'!E7</f>
        <v>2507094124.2799997</v>
      </c>
    </row>
    <row r="20" spans="1:5" x14ac:dyDescent="0.25">
      <c r="A20" s="7">
        <v>15</v>
      </c>
      <c r="B20" s="7" t="s">
        <v>305</v>
      </c>
      <c r="C20" s="10">
        <f>'SUMMARY OF EXP F.iv'!C25</f>
        <v>2687885898</v>
      </c>
      <c r="D20" s="10">
        <f>'SUMMARY OF EXP F.iv'!D25</f>
        <v>1291908136.1100001</v>
      </c>
      <c r="E20" s="10">
        <f>'SUMMARY OF EXP F.iv'!E25</f>
        <v>1596904816.25</v>
      </c>
    </row>
    <row r="21" spans="1:5" x14ac:dyDescent="0.25">
      <c r="A21" s="5">
        <v>16</v>
      </c>
      <c r="B21" s="5" t="s">
        <v>306</v>
      </c>
      <c r="C21" s="11">
        <f>SUM(C19:C20)</f>
        <v>4628343489.0599995</v>
      </c>
      <c r="D21" s="11">
        <f t="shared" ref="D21:E21" si="3">SUM(D19:D20)</f>
        <v>3170740315.7799997</v>
      </c>
      <c r="E21" s="11">
        <f t="shared" si="3"/>
        <v>4103998940.5299997</v>
      </c>
    </row>
    <row r="22" spans="1:5" x14ac:dyDescent="0.25">
      <c r="A22" s="5">
        <v>17</v>
      </c>
      <c r="B22" s="5" t="s">
        <v>307</v>
      </c>
      <c r="C22" s="11">
        <f>C17+C21</f>
        <v>4628343489.0599995</v>
      </c>
      <c r="D22" s="11">
        <f t="shared" ref="D22:E22" si="4">D17+D21</f>
        <v>3170740315.7799997</v>
      </c>
      <c r="E22" s="11">
        <f t="shared" si="4"/>
        <v>4103998940.5299997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410500000</v>
      </c>
      <c r="D24" s="61">
        <f>'PMD CAPITAL EXP F.xii'!E6</f>
        <v>138063950</v>
      </c>
      <c r="E24" s="61">
        <f>'PMD CAPITAL EXP F.xii'!F6</f>
        <v>285000000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1327000000</v>
      </c>
      <c r="D25" s="62">
        <f>'AGRIC CAPITAL EXP F.xii'!E6+'FINANCE CAPITAL EXP F.xii'!E6+'WORKS CAPITAL EXP F.xii'!E6</f>
        <v>173093787</v>
      </c>
      <c r="E25" s="62">
        <f>'AGRIC CAPITAL EXP F.xii'!F6+'FINANCE CAPITAL EXP F.xii'!F6+'WORKS CAPITAL EXP F.xii'!F6</f>
        <v>2465707410.5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1618854005.76</v>
      </c>
      <c r="D26" s="62">
        <f>'ESD CAPITAL EXP F.xii'!E6+'PHC CAPITAL EXP F.xii'!E6+'WATSAN CAPITAL EXP F.xii'!E6</f>
        <v>714164112.5</v>
      </c>
      <c r="E26" s="62">
        <f>'ESD CAPITAL EXP F.xii'!F6+'PHC CAPITAL EXP F.xii'!F6+'WATSAN CAPITAL EXP F.xii'!F6</f>
        <v>547000000</v>
      </c>
    </row>
    <row r="27" spans="1:5" x14ac:dyDescent="0.25">
      <c r="A27" s="5">
        <v>22</v>
      </c>
      <c r="B27" s="5" t="s">
        <v>312</v>
      </c>
      <c r="C27" s="11">
        <f>SUM(C24:C26)</f>
        <v>3356354005.7600002</v>
      </c>
      <c r="D27" s="11">
        <f t="shared" ref="D27:E27" si="5">SUM(D24:D26)</f>
        <v>1025321849.5</v>
      </c>
      <c r="E27" s="11">
        <f t="shared" si="5"/>
        <v>3297707410.5</v>
      </c>
    </row>
    <row r="28" spans="1:5" x14ac:dyDescent="0.25">
      <c r="A28" s="5">
        <v>23</v>
      </c>
      <c r="B28" s="5" t="s">
        <v>313</v>
      </c>
      <c r="C28" s="11">
        <f>C22+C27</f>
        <v>7984697494.8199997</v>
      </c>
      <c r="D28" s="11">
        <f t="shared" ref="D28:E28" si="6">D22+D27</f>
        <v>4196062165.2799997</v>
      </c>
      <c r="E28" s="11">
        <f t="shared" si="6"/>
        <v>7401706351.0299997</v>
      </c>
    </row>
    <row r="29" spans="1:5" x14ac:dyDescent="0.25">
      <c r="A29" s="7">
        <v>24</v>
      </c>
      <c r="B29" s="5" t="s">
        <v>314</v>
      </c>
      <c r="C29" s="11">
        <f>C13-C28</f>
        <v>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0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kwmkJ4naKWprDZ3ROFqNFiHrbT7EzDna9be6U7Ju57jPh9wF1rUgJOl3jiNC3r/V6TJfYdd48pUeSC3IVYjcJw==" saltValue="2Eei8/sq91yLRQpyLBW8cQ==" spinCount="100000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300"/>
  <sheetViews>
    <sheetView view="pageBreakPreview" topLeftCell="A85" zoomScale="90" zoomScaleNormal="140" zoomScaleSheetLayoutView="90" workbookViewId="0">
      <selection activeCell="E25" sqref="E25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4.33203125" style="49" bestFit="1" customWidth="1"/>
    <col min="6" max="16384" width="8.88671875" style="49"/>
  </cols>
  <sheetData>
    <row r="1" spans="1:5" x14ac:dyDescent="0.25">
      <c r="A1" s="71" t="s">
        <v>461</v>
      </c>
      <c r="B1" s="71"/>
      <c r="C1" s="71"/>
      <c r="D1" s="71"/>
      <c r="E1" s="71"/>
    </row>
    <row r="2" spans="1:5" x14ac:dyDescent="0.25">
      <c r="A2" s="72" t="s">
        <v>806</v>
      </c>
      <c r="B2" s="72"/>
      <c r="C2" s="72"/>
      <c r="D2" s="72"/>
      <c r="E2" s="72"/>
    </row>
    <row r="4" spans="1:5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599</v>
      </c>
    </row>
    <row r="5" spans="1:5" s="1" customFormat="1" x14ac:dyDescent="0.25">
      <c r="A5" s="14">
        <v>1</v>
      </c>
      <c r="B5" s="14" t="s">
        <v>342</v>
      </c>
      <c r="C5" s="11">
        <f>C6+C16+C118+C128</f>
        <v>7572485824.4499998</v>
      </c>
      <c r="D5" s="11">
        <f t="shared" ref="D5:E5" si="0">D6+D16+D118+D128</f>
        <v>5626119478.335</v>
      </c>
      <c r="E5" s="11">
        <f t="shared" si="0"/>
        <v>7316032784.6000004</v>
      </c>
    </row>
    <row r="6" spans="1:5" s="1" customFormat="1" x14ac:dyDescent="0.25">
      <c r="A6" s="14">
        <v>11</v>
      </c>
      <c r="B6" s="14" t="s">
        <v>343</v>
      </c>
      <c r="C6" s="11">
        <f>C7</f>
        <v>7428378526.4499998</v>
      </c>
      <c r="D6" s="11">
        <f t="shared" ref="D6:E6" si="1">D7</f>
        <v>5587607511.8599997</v>
      </c>
      <c r="E6" s="11">
        <f t="shared" si="1"/>
        <v>7223342784.6000004</v>
      </c>
    </row>
    <row r="7" spans="1:5" s="1" customFormat="1" x14ac:dyDescent="0.25">
      <c r="A7" s="14">
        <v>1101</v>
      </c>
      <c r="B7" s="14" t="s">
        <v>343</v>
      </c>
      <c r="C7" s="11">
        <f>C8+C11+C13</f>
        <v>7428378526.4499998</v>
      </c>
      <c r="D7" s="11">
        <f t="shared" ref="D7:E7" si="2">D8+D11+D13</f>
        <v>5587607511.8599997</v>
      </c>
      <c r="E7" s="11">
        <f t="shared" si="2"/>
        <v>7223342784.6000004</v>
      </c>
    </row>
    <row r="8" spans="1:5" s="1" customFormat="1" ht="27.6" x14ac:dyDescent="0.25">
      <c r="A8" s="14">
        <v>110101</v>
      </c>
      <c r="B8" s="15" t="s">
        <v>344</v>
      </c>
      <c r="C8" s="11">
        <f>SUM(C9:C10)</f>
        <v>1198869251.27</v>
      </c>
      <c r="D8" s="11">
        <f>SUM(D9:D10)</f>
        <v>5587607511.8599997</v>
      </c>
      <c r="E8" s="11">
        <f>SUM(E9:E10)</f>
        <v>2804504228.6600003</v>
      </c>
    </row>
    <row r="9" spans="1:5" x14ac:dyDescent="0.25">
      <c r="A9" s="53">
        <v>11010101</v>
      </c>
      <c r="B9" s="53" t="s">
        <v>798</v>
      </c>
      <c r="C9" s="51">
        <v>1135051752.27</v>
      </c>
      <c r="D9" s="51">
        <v>5549895545.3599997</v>
      </c>
      <c r="E9" s="51">
        <v>2727923229.8600001</v>
      </c>
    </row>
    <row r="10" spans="1:5" x14ac:dyDescent="0.25">
      <c r="A10" s="53">
        <v>11010101</v>
      </c>
      <c r="B10" s="53" t="s">
        <v>799</v>
      </c>
      <c r="C10" s="51">
        <v>63817499</v>
      </c>
      <c r="D10" s="51">
        <v>37711966.5</v>
      </c>
      <c r="E10" s="51">
        <v>76580998.799999997</v>
      </c>
    </row>
    <row r="11" spans="1:5" s="1" customFormat="1" x14ac:dyDescent="0.25">
      <c r="A11" s="14">
        <v>110102</v>
      </c>
      <c r="B11" s="14" t="s">
        <v>345</v>
      </c>
      <c r="C11" s="11">
        <f>C12</f>
        <v>2109548259</v>
      </c>
      <c r="D11" s="11">
        <f t="shared" ref="D11:E11" si="3">D12</f>
        <v>0</v>
      </c>
      <c r="E11" s="11">
        <f t="shared" si="3"/>
        <v>2811120038.1500001</v>
      </c>
    </row>
    <row r="12" spans="1:5" x14ac:dyDescent="0.25">
      <c r="A12" s="53">
        <v>11010201</v>
      </c>
      <c r="B12" s="53" t="s">
        <v>346</v>
      </c>
      <c r="C12" s="51">
        <v>2109548259</v>
      </c>
      <c r="D12" s="51"/>
      <c r="E12" s="51">
        <v>2811120038.1500001</v>
      </c>
    </row>
    <row r="13" spans="1:5" s="1" customFormat="1" x14ac:dyDescent="0.25">
      <c r="A13" s="14">
        <v>110103</v>
      </c>
      <c r="B13" s="14" t="s">
        <v>347</v>
      </c>
      <c r="C13" s="11">
        <f>SUM(C14:C15)</f>
        <v>4119961016.1799998</v>
      </c>
      <c r="D13" s="11">
        <f t="shared" ref="D13:E13" si="4">SUM(D14:D15)</f>
        <v>0</v>
      </c>
      <c r="E13" s="11">
        <f t="shared" si="4"/>
        <v>1607718517.79</v>
      </c>
    </row>
    <row r="14" spans="1:5" hidden="1" x14ac:dyDescent="0.25">
      <c r="A14" s="53">
        <v>11010301</v>
      </c>
      <c r="B14" s="53" t="s">
        <v>348</v>
      </c>
      <c r="C14" s="51"/>
      <c r="D14" s="51"/>
      <c r="E14" s="51"/>
    </row>
    <row r="15" spans="1:5" x14ac:dyDescent="0.25">
      <c r="A15" s="53">
        <v>11010304</v>
      </c>
      <c r="B15" s="53" t="s">
        <v>349</v>
      </c>
      <c r="C15" s="51">
        <v>4119961016.1799998</v>
      </c>
      <c r="D15" s="51"/>
      <c r="E15" s="51">
        <v>1607718517.79</v>
      </c>
    </row>
    <row r="16" spans="1:5" s="1" customFormat="1" x14ac:dyDescent="0.25">
      <c r="A16" s="14">
        <v>12</v>
      </c>
      <c r="B16" s="14" t="s">
        <v>350</v>
      </c>
      <c r="C16" s="11">
        <f>C17+C23</f>
        <v>144107298</v>
      </c>
      <c r="D16" s="11">
        <f t="shared" ref="D16:E16" si="5">D17+D23</f>
        <v>38511966.475000001</v>
      </c>
      <c r="E16" s="11">
        <f t="shared" si="5"/>
        <v>92690000</v>
      </c>
    </row>
    <row r="17" spans="1:5" s="1" customFormat="1" x14ac:dyDescent="0.25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25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25">
      <c r="A19" s="53">
        <v>12010301</v>
      </c>
      <c r="B19" s="53" t="s">
        <v>353</v>
      </c>
      <c r="C19" s="51"/>
      <c r="D19" s="51"/>
      <c r="E19" s="51"/>
    </row>
    <row r="20" spans="1:5" hidden="1" x14ac:dyDescent="0.25">
      <c r="A20" s="53">
        <v>12010303</v>
      </c>
      <c r="B20" s="53" t="s">
        <v>354</v>
      </c>
      <c r="C20" s="51"/>
      <c r="D20" s="51"/>
      <c r="E20" s="51"/>
    </row>
    <row r="21" spans="1:5" hidden="1" x14ac:dyDescent="0.25">
      <c r="A21" s="53">
        <v>12010305</v>
      </c>
      <c r="B21" s="53" t="s">
        <v>355</v>
      </c>
      <c r="C21" s="51"/>
      <c r="D21" s="51"/>
      <c r="E21" s="51"/>
    </row>
    <row r="22" spans="1:5" hidden="1" x14ac:dyDescent="0.25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5">
      <c r="A23" s="14">
        <v>12020000</v>
      </c>
      <c r="B23" s="14" t="s">
        <v>357</v>
      </c>
      <c r="C23" s="11">
        <f>C24+C53+C79+C81+C95+C105+C109+C111+C113+C116</f>
        <v>144107298</v>
      </c>
      <c r="D23" s="11">
        <f t="shared" ref="D23:E23" si="8">D24+D53+D79+D81+D95+D105+D109+D111+D113+D116</f>
        <v>38511966.475000001</v>
      </c>
      <c r="E23" s="11">
        <f t="shared" si="8"/>
        <v>92690000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7729000</v>
      </c>
      <c r="D24" s="11">
        <f>SUM(D25:D52)</f>
        <v>350000</v>
      </c>
      <c r="E24" s="11">
        <f>SUM(E25:E52)</f>
        <v>1890000</v>
      </c>
    </row>
    <row r="25" spans="1:5" hidden="1" x14ac:dyDescent="0.25">
      <c r="A25" s="53">
        <v>12020105</v>
      </c>
      <c r="B25" s="53" t="s">
        <v>359</v>
      </c>
      <c r="C25" s="51"/>
      <c r="D25" s="51"/>
      <c r="E25" s="51"/>
    </row>
    <row r="26" spans="1:5" hidden="1" x14ac:dyDescent="0.25">
      <c r="A26" s="53">
        <v>12020109</v>
      </c>
      <c r="B26" s="53" t="s">
        <v>360</v>
      </c>
      <c r="C26" s="51"/>
      <c r="D26" s="51"/>
      <c r="E26" s="51"/>
    </row>
    <row r="27" spans="1:5" x14ac:dyDescent="0.25">
      <c r="A27" s="53">
        <v>12020111</v>
      </c>
      <c r="B27" s="53" t="s">
        <v>361</v>
      </c>
      <c r="C27" s="51">
        <v>40000</v>
      </c>
      <c r="D27" s="51">
        <v>20000</v>
      </c>
      <c r="E27" s="51">
        <v>30000</v>
      </c>
    </row>
    <row r="28" spans="1:5" x14ac:dyDescent="0.25">
      <c r="A28" s="53">
        <v>12020113</v>
      </c>
      <c r="B28" s="53" t="s">
        <v>362</v>
      </c>
      <c r="C28" s="51">
        <v>450000</v>
      </c>
      <c r="D28" s="51">
        <v>30000</v>
      </c>
      <c r="E28" s="51">
        <v>40000</v>
      </c>
    </row>
    <row r="29" spans="1:5" hidden="1" x14ac:dyDescent="0.25">
      <c r="A29" s="53">
        <v>12020114</v>
      </c>
      <c r="B29" s="53" t="s">
        <v>363</v>
      </c>
      <c r="C29" s="51"/>
      <c r="D29" s="51"/>
      <c r="E29" s="51"/>
    </row>
    <row r="30" spans="1:5" hidden="1" x14ac:dyDescent="0.25">
      <c r="A30" s="53">
        <v>12020115</v>
      </c>
      <c r="B30" s="53" t="s">
        <v>364</v>
      </c>
      <c r="C30" s="51"/>
      <c r="D30" s="51"/>
      <c r="E30" s="51"/>
    </row>
    <row r="31" spans="1:5" hidden="1" x14ac:dyDescent="0.25">
      <c r="A31" s="53">
        <v>12020116</v>
      </c>
      <c r="B31" s="53" t="s">
        <v>365</v>
      </c>
      <c r="C31" s="51"/>
      <c r="D31" s="51"/>
      <c r="E31" s="51"/>
    </row>
    <row r="32" spans="1:5" hidden="1" x14ac:dyDescent="0.25">
      <c r="A32" s="53">
        <v>12020117</v>
      </c>
      <c r="B32" s="53" t="s">
        <v>366</v>
      </c>
      <c r="C32" s="51"/>
      <c r="D32" s="51"/>
      <c r="E32" s="51"/>
    </row>
    <row r="33" spans="1:5" hidden="1" x14ac:dyDescent="0.25">
      <c r="A33" s="53">
        <v>12020118</v>
      </c>
      <c r="B33" s="53" t="s">
        <v>367</v>
      </c>
      <c r="C33" s="51"/>
      <c r="D33" s="51"/>
      <c r="E33" s="51"/>
    </row>
    <row r="34" spans="1:5" hidden="1" x14ac:dyDescent="0.25">
      <c r="A34" s="53">
        <v>12020119</v>
      </c>
      <c r="B34" s="53" t="s">
        <v>368</v>
      </c>
      <c r="C34" s="51"/>
      <c r="D34" s="51"/>
      <c r="E34" s="51"/>
    </row>
    <row r="35" spans="1:5" hidden="1" x14ac:dyDescent="0.25">
      <c r="A35" s="53">
        <v>12020120</v>
      </c>
      <c r="B35" s="53" t="s">
        <v>369</v>
      </c>
      <c r="C35" s="51"/>
      <c r="D35" s="51"/>
      <c r="E35" s="51"/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/>
      <c r="D37" s="51"/>
      <c r="E37" s="51">
        <v>30000</v>
      </c>
    </row>
    <row r="38" spans="1:5" x14ac:dyDescent="0.25">
      <c r="A38" s="53">
        <v>12020124</v>
      </c>
      <c r="B38" s="53" t="s">
        <v>372</v>
      </c>
      <c r="C38" s="51">
        <v>890000</v>
      </c>
      <c r="D38" s="51">
        <v>270000</v>
      </c>
      <c r="E38" s="51">
        <v>1000000</v>
      </c>
    </row>
    <row r="39" spans="1:5" x14ac:dyDescent="0.25">
      <c r="A39" s="53">
        <v>12020126</v>
      </c>
      <c r="B39" s="53" t="s">
        <v>373</v>
      </c>
      <c r="C39" s="51">
        <v>4500000</v>
      </c>
      <c r="D39" s="51"/>
      <c r="E39" s="51"/>
    </row>
    <row r="40" spans="1:5" x14ac:dyDescent="0.25">
      <c r="A40" s="53">
        <v>12020128</v>
      </c>
      <c r="B40" s="53" t="s">
        <v>374</v>
      </c>
      <c r="C40" s="51">
        <v>1200000</v>
      </c>
      <c r="D40" s="51"/>
      <c r="E40" s="51">
        <v>500000</v>
      </c>
    </row>
    <row r="41" spans="1:5" hidden="1" x14ac:dyDescent="0.25">
      <c r="A41" s="53">
        <v>12020129</v>
      </c>
      <c r="B41" s="53" t="s">
        <v>375</v>
      </c>
      <c r="C41" s="51"/>
      <c r="D41" s="51"/>
      <c r="E41" s="51"/>
    </row>
    <row r="42" spans="1:5" x14ac:dyDescent="0.25">
      <c r="A42" s="53">
        <v>12020130</v>
      </c>
      <c r="B42" s="53" t="s">
        <v>376</v>
      </c>
      <c r="C42" s="51">
        <v>120000</v>
      </c>
      <c r="D42" s="51"/>
      <c r="E42" s="51"/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hidden="1" x14ac:dyDescent="0.25">
      <c r="A44" s="53">
        <v>12020134</v>
      </c>
      <c r="B44" s="53" t="s">
        <v>378</v>
      </c>
      <c r="C44" s="51"/>
      <c r="D44" s="51"/>
      <c r="E44" s="51"/>
    </row>
    <row r="45" spans="1:5" x14ac:dyDescent="0.25">
      <c r="A45" s="53">
        <v>12020135</v>
      </c>
      <c r="B45" s="53" t="s">
        <v>379</v>
      </c>
      <c r="C45" s="51"/>
      <c r="D45" s="51">
        <v>30000</v>
      </c>
      <c r="E45" s="51">
        <v>40000</v>
      </c>
    </row>
    <row r="46" spans="1:5" hidden="1" x14ac:dyDescent="0.25">
      <c r="A46" s="53">
        <v>12020136</v>
      </c>
      <c r="B46" s="53" t="s">
        <v>380</v>
      </c>
      <c r="C46" s="51"/>
      <c r="D46" s="51"/>
      <c r="E46" s="51"/>
    </row>
    <row r="47" spans="1:5" x14ac:dyDescent="0.25">
      <c r="A47" s="53">
        <v>12020137</v>
      </c>
      <c r="B47" s="53" t="s">
        <v>381</v>
      </c>
      <c r="C47" s="51">
        <v>429000</v>
      </c>
      <c r="D47" s="51"/>
      <c r="E47" s="51"/>
    </row>
    <row r="48" spans="1:5" x14ac:dyDescent="0.25">
      <c r="A48" s="53">
        <v>12020138</v>
      </c>
      <c r="B48" s="53" t="s">
        <v>382</v>
      </c>
      <c r="C48" s="51">
        <v>55000</v>
      </c>
      <c r="D48" s="51"/>
      <c r="E48" s="51"/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x14ac:dyDescent="0.25">
      <c r="A50" s="53">
        <v>12020142</v>
      </c>
      <c r="B50" s="53" t="s">
        <v>384</v>
      </c>
      <c r="C50" s="51">
        <v>45000</v>
      </c>
      <c r="D50" s="51"/>
      <c r="E50" s="51"/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x14ac:dyDescent="0.25">
      <c r="A52" s="53">
        <v>12020145</v>
      </c>
      <c r="B52" s="53" t="s">
        <v>386</v>
      </c>
      <c r="C52" s="51"/>
      <c r="D52" s="51"/>
      <c r="E52" s="51">
        <v>250000</v>
      </c>
    </row>
    <row r="53" spans="1:5" s="1" customFormat="1" x14ac:dyDescent="0.25">
      <c r="A53" s="14">
        <v>12020400</v>
      </c>
      <c r="B53" s="14" t="s">
        <v>387</v>
      </c>
      <c r="C53" s="11">
        <f>SUM(C54:C78)</f>
        <v>67050000</v>
      </c>
      <c r="D53" s="11">
        <f>SUM(D54:D78)</f>
        <v>26061966.475000001</v>
      </c>
      <c r="E53" s="11">
        <f>SUM(E54:E78)</f>
        <v>40500000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>
        <v>26550000</v>
      </c>
      <c r="D55" s="51"/>
      <c r="E55" s="51"/>
    </row>
    <row r="56" spans="1:5" hidden="1" x14ac:dyDescent="0.25">
      <c r="A56" s="53">
        <v>12020419</v>
      </c>
      <c r="B56" s="53" t="s">
        <v>390</v>
      </c>
      <c r="C56" s="51"/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hidden="1" x14ac:dyDescent="0.25">
      <c r="A60" s="53">
        <v>12020436</v>
      </c>
      <c r="B60" s="53" t="s">
        <v>394</v>
      </c>
      <c r="C60" s="51"/>
      <c r="D60" s="51"/>
      <c r="E60" s="51"/>
    </row>
    <row r="61" spans="1:5" hidden="1" x14ac:dyDescent="0.25">
      <c r="A61" s="53">
        <v>12020438</v>
      </c>
      <c r="B61" s="53" t="s">
        <v>395</v>
      </c>
      <c r="C61" s="51"/>
      <c r="D61" s="51"/>
      <c r="E61" s="51"/>
    </row>
    <row r="62" spans="1:5" hidden="1" x14ac:dyDescent="0.25">
      <c r="A62" s="53">
        <v>12020441</v>
      </c>
      <c r="B62" s="53" t="s">
        <v>396</v>
      </c>
      <c r="C62" s="51"/>
      <c r="D62" s="51"/>
      <c r="E62" s="51"/>
    </row>
    <row r="63" spans="1:5" x14ac:dyDescent="0.25">
      <c r="A63" s="53">
        <v>12020442</v>
      </c>
      <c r="B63" s="53" t="s">
        <v>397</v>
      </c>
      <c r="C63" s="51">
        <v>800000</v>
      </c>
      <c r="D63" s="51"/>
      <c r="E63" s="51"/>
    </row>
    <row r="64" spans="1:5" x14ac:dyDescent="0.25">
      <c r="A64" s="53">
        <v>12020443</v>
      </c>
      <c r="B64" s="53" t="s">
        <v>398</v>
      </c>
      <c r="C64" s="51">
        <v>750000</v>
      </c>
      <c r="D64" s="51"/>
      <c r="E64" s="51"/>
    </row>
    <row r="65" spans="1:5" hidden="1" x14ac:dyDescent="0.25">
      <c r="A65" s="53">
        <v>12020445</v>
      </c>
      <c r="B65" s="53" t="s">
        <v>399</v>
      </c>
      <c r="C65" s="51"/>
      <c r="D65" s="51"/>
      <c r="E65" s="51"/>
    </row>
    <row r="66" spans="1:5" x14ac:dyDescent="0.25">
      <c r="A66" s="53">
        <v>12020446</v>
      </c>
      <c r="B66" s="53" t="s">
        <v>400</v>
      </c>
      <c r="C66" s="51">
        <v>400000</v>
      </c>
      <c r="D66" s="51"/>
      <c r="E66" s="51"/>
    </row>
    <row r="67" spans="1:5" x14ac:dyDescent="0.25">
      <c r="A67" s="53">
        <v>12020447</v>
      </c>
      <c r="B67" s="53" t="s">
        <v>401</v>
      </c>
      <c r="C67" s="51">
        <v>12400000</v>
      </c>
      <c r="D67" s="51">
        <v>2700000</v>
      </c>
      <c r="E67" s="51">
        <v>4000000</v>
      </c>
    </row>
    <row r="68" spans="1:5" x14ac:dyDescent="0.25">
      <c r="A68" s="53">
        <v>12020448</v>
      </c>
      <c r="B68" s="53" t="s">
        <v>402</v>
      </c>
      <c r="C68" s="51">
        <v>800000</v>
      </c>
      <c r="D68" s="51"/>
      <c r="E68" s="51"/>
    </row>
    <row r="69" spans="1:5" x14ac:dyDescent="0.25">
      <c r="A69" s="53">
        <v>12020449</v>
      </c>
      <c r="B69" s="53" t="s">
        <v>403</v>
      </c>
      <c r="C69" s="51">
        <v>1450000</v>
      </c>
      <c r="D69" s="51"/>
      <c r="E69" s="51"/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x14ac:dyDescent="0.25">
      <c r="A71" s="53">
        <v>12020451</v>
      </c>
      <c r="B71" s="53" t="s">
        <v>405</v>
      </c>
      <c r="C71" s="51">
        <v>50000</v>
      </c>
      <c r="D71" s="51"/>
      <c r="E71" s="51"/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hidden="1" x14ac:dyDescent="0.25">
      <c r="A73" s="53">
        <v>12020463</v>
      </c>
      <c r="B73" s="53" t="s">
        <v>407</v>
      </c>
      <c r="C73" s="51"/>
      <c r="D73" s="51"/>
      <c r="E73" s="51"/>
    </row>
    <row r="74" spans="1:5" hidden="1" x14ac:dyDescent="0.25">
      <c r="A74" s="53">
        <v>12020464</v>
      </c>
      <c r="B74" s="53" t="s">
        <v>408</v>
      </c>
      <c r="C74" s="51"/>
      <c r="D74" s="51"/>
      <c r="E74" s="51"/>
    </row>
    <row r="75" spans="1:5" hidden="1" x14ac:dyDescent="0.25">
      <c r="A75" s="53">
        <v>12020465</v>
      </c>
      <c r="B75" s="53" t="s">
        <v>409</v>
      </c>
      <c r="C75" s="51"/>
      <c r="D75" s="51"/>
      <c r="E75" s="51"/>
    </row>
    <row r="76" spans="1:5" x14ac:dyDescent="0.25">
      <c r="A76" s="53">
        <v>12020466</v>
      </c>
      <c r="B76" s="53" t="s">
        <v>410</v>
      </c>
      <c r="C76" s="51">
        <v>850000</v>
      </c>
      <c r="D76" s="51">
        <v>1000000</v>
      </c>
      <c r="E76" s="51">
        <v>1500000</v>
      </c>
    </row>
    <row r="77" spans="1:5" hidden="1" x14ac:dyDescent="0.25">
      <c r="A77" s="53">
        <v>12020470</v>
      </c>
      <c r="B77" s="53" t="s">
        <v>411</v>
      </c>
      <c r="C77" s="51"/>
      <c r="D77" s="51"/>
      <c r="E77" s="51"/>
    </row>
    <row r="78" spans="1:5" x14ac:dyDescent="0.25">
      <c r="A78" s="53">
        <v>12020480</v>
      </c>
      <c r="B78" s="53" t="s">
        <v>412</v>
      </c>
      <c r="C78" s="51">
        <v>23000000</v>
      </c>
      <c r="D78" s="51">
        <v>22361966.475000001</v>
      </c>
      <c r="E78" s="51">
        <v>35000000</v>
      </c>
    </row>
    <row r="79" spans="1:5" s="1" customFormat="1" x14ac:dyDescent="0.25">
      <c r="A79" s="14">
        <v>12020500</v>
      </c>
      <c r="B79" s="14" t="s">
        <v>413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415</v>
      </c>
      <c r="C81" s="11">
        <f>SUM(C82:C94)</f>
        <v>42528298</v>
      </c>
      <c r="D81" s="11">
        <f t="shared" ref="D81:E81" si="10">SUM(D82:D94)</f>
        <v>0</v>
      </c>
      <c r="E81" s="11">
        <f t="shared" si="10"/>
        <v>150000</v>
      </c>
    </row>
    <row r="82" spans="1:5" hidden="1" x14ac:dyDescent="0.25">
      <c r="A82" s="53">
        <v>12020601</v>
      </c>
      <c r="B82" s="53" t="s">
        <v>416</v>
      </c>
      <c r="C82" s="51"/>
      <c r="D82" s="51"/>
      <c r="E82" s="51"/>
    </row>
    <row r="83" spans="1:5" hidden="1" x14ac:dyDescent="0.25">
      <c r="A83" s="53">
        <v>12020602</v>
      </c>
      <c r="B83" s="53" t="s">
        <v>417</v>
      </c>
      <c r="C83" s="51"/>
      <c r="D83" s="51"/>
      <c r="E83" s="51"/>
    </row>
    <row r="84" spans="1:5" hidden="1" x14ac:dyDescent="0.25">
      <c r="A84" s="53">
        <v>12020603</v>
      </c>
      <c r="B84" s="53" t="s">
        <v>418</v>
      </c>
      <c r="C84" s="51"/>
      <c r="D84" s="51"/>
      <c r="E84" s="51"/>
    </row>
    <row r="85" spans="1:5" x14ac:dyDescent="0.25">
      <c r="A85" s="53">
        <v>12020604</v>
      </c>
      <c r="B85" s="53" t="s">
        <v>419</v>
      </c>
      <c r="C85" s="51"/>
      <c r="D85" s="51"/>
      <c r="E85" s="51">
        <v>150000</v>
      </c>
    </row>
    <row r="86" spans="1:5" x14ac:dyDescent="0.25">
      <c r="A86" s="53">
        <v>12020608</v>
      </c>
      <c r="B86" s="53" t="s">
        <v>420</v>
      </c>
      <c r="C86" s="51">
        <v>150000</v>
      </c>
      <c r="D86" s="51"/>
      <c r="E86" s="51"/>
    </row>
    <row r="87" spans="1:5" hidden="1" x14ac:dyDescent="0.25">
      <c r="A87" s="53">
        <v>12020609</v>
      </c>
      <c r="B87" s="53" t="s">
        <v>421</v>
      </c>
      <c r="C87" s="51"/>
      <c r="D87" s="51"/>
      <c r="E87" s="51"/>
    </row>
    <row r="88" spans="1:5" hidden="1" x14ac:dyDescent="0.25">
      <c r="A88" s="53">
        <v>12020611</v>
      </c>
      <c r="B88" s="53" t="s">
        <v>422</v>
      </c>
      <c r="C88" s="51"/>
      <c r="D88" s="51"/>
      <c r="E88" s="51"/>
    </row>
    <row r="89" spans="1:5" ht="27.6" hidden="1" x14ac:dyDescent="0.25">
      <c r="A89" s="53">
        <v>12020612</v>
      </c>
      <c r="B89" s="53" t="s">
        <v>423</v>
      </c>
      <c r="C89" s="51"/>
      <c r="D89" s="51"/>
      <c r="E89" s="51"/>
    </row>
    <row r="90" spans="1:5" x14ac:dyDescent="0.25">
      <c r="A90" s="53">
        <v>12020614</v>
      </c>
      <c r="B90" s="53" t="s">
        <v>424</v>
      </c>
      <c r="C90" s="51">
        <v>42378298</v>
      </c>
      <c r="D90" s="51"/>
      <c r="E90" s="51"/>
    </row>
    <row r="91" spans="1:5" hidden="1" x14ac:dyDescent="0.25">
      <c r="A91" s="53">
        <v>12020615</v>
      </c>
      <c r="B91" s="53" t="s">
        <v>425</v>
      </c>
      <c r="C91" s="51"/>
      <c r="D91" s="51"/>
      <c r="E91" s="51"/>
    </row>
    <row r="92" spans="1:5" hidden="1" x14ac:dyDescent="0.25">
      <c r="A92" s="53">
        <v>12020616</v>
      </c>
      <c r="B92" s="53" t="s">
        <v>426</v>
      </c>
      <c r="C92" s="51"/>
      <c r="D92" s="51"/>
      <c r="E92" s="51"/>
    </row>
    <row r="93" spans="1:5" hidden="1" x14ac:dyDescent="0.25">
      <c r="A93" s="53">
        <v>12020617</v>
      </c>
      <c r="B93" s="53" t="s">
        <v>427</v>
      </c>
      <c r="C93" s="51"/>
      <c r="D93" s="51"/>
      <c r="E93" s="51"/>
    </row>
    <row r="94" spans="1:5" hidden="1" x14ac:dyDescent="0.25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429</v>
      </c>
      <c r="C95" s="11">
        <f>SUM(C96:C104)</f>
        <v>13250000</v>
      </c>
      <c r="D95" s="11">
        <f t="shared" ref="D95:E95" si="11">SUM(D96:D104)</f>
        <v>12000000</v>
      </c>
      <c r="E95" s="11">
        <f t="shared" si="11"/>
        <v>30000000</v>
      </c>
    </row>
    <row r="96" spans="1:5" hidden="1" x14ac:dyDescent="0.25">
      <c r="A96" s="53">
        <v>12020701</v>
      </c>
      <c r="B96" s="53" t="s">
        <v>430</v>
      </c>
      <c r="C96" s="51"/>
      <c r="D96" s="51"/>
      <c r="E96" s="51"/>
    </row>
    <row r="97" spans="1:5" hidden="1" x14ac:dyDescent="0.25">
      <c r="A97" s="53">
        <v>12020702</v>
      </c>
      <c r="B97" s="53" t="s">
        <v>431</v>
      </c>
      <c r="C97" s="51"/>
      <c r="D97" s="51"/>
      <c r="E97" s="51"/>
    </row>
    <row r="98" spans="1:5" x14ac:dyDescent="0.25">
      <c r="A98" s="53">
        <v>12020703</v>
      </c>
      <c r="B98" s="53" t="s">
        <v>432</v>
      </c>
      <c r="C98" s="51">
        <v>12000000</v>
      </c>
      <c r="D98" s="51">
        <v>12000000</v>
      </c>
      <c r="E98" s="51">
        <v>30000000</v>
      </c>
    </row>
    <row r="99" spans="1:5" x14ac:dyDescent="0.25">
      <c r="A99" s="53">
        <v>12020704</v>
      </c>
      <c r="B99" s="53" t="s">
        <v>433</v>
      </c>
      <c r="C99" s="51">
        <v>600000</v>
      </c>
      <c r="D99" s="51"/>
      <c r="E99" s="51"/>
    </row>
    <row r="100" spans="1:5" hidden="1" x14ac:dyDescent="0.25">
      <c r="A100" s="53">
        <v>12020705</v>
      </c>
      <c r="B100" s="53" t="s">
        <v>434</v>
      </c>
      <c r="C100" s="51"/>
      <c r="D100" s="51"/>
      <c r="E100" s="51"/>
    </row>
    <row r="101" spans="1:5" hidden="1" x14ac:dyDescent="0.25">
      <c r="A101" s="53">
        <v>12020707</v>
      </c>
      <c r="B101" s="53" t="s">
        <v>435</v>
      </c>
      <c r="C101" s="51"/>
      <c r="D101" s="51"/>
      <c r="E101" s="51"/>
    </row>
    <row r="102" spans="1:5" x14ac:dyDescent="0.25">
      <c r="A102" s="53">
        <v>12020708</v>
      </c>
      <c r="B102" s="53" t="s">
        <v>436</v>
      </c>
      <c r="C102" s="51">
        <v>650000</v>
      </c>
      <c r="D102" s="51"/>
      <c r="E102" s="51"/>
    </row>
    <row r="103" spans="1:5" hidden="1" x14ac:dyDescent="0.25">
      <c r="A103" s="53">
        <v>12020709</v>
      </c>
      <c r="B103" s="53" t="s">
        <v>437</v>
      </c>
      <c r="C103" s="51"/>
      <c r="D103" s="51"/>
      <c r="E103" s="51"/>
    </row>
    <row r="104" spans="1:5" hidden="1" x14ac:dyDescent="0.25">
      <c r="A104" s="53">
        <v>12020711</v>
      </c>
      <c r="B104" s="53" t="s">
        <v>438</v>
      </c>
      <c r="C104" s="51"/>
      <c r="D104" s="51"/>
      <c r="E104" s="51"/>
    </row>
    <row r="105" spans="1:5" s="1" customFormat="1" x14ac:dyDescent="0.25">
      <c r="A105" s="14">
        <v>12020800</v>
      </c>
      <c r="B105" s="14" t="s">
        <v>439</v>
      </c>
      <c r="C105" s="11">
        <f>SUM(C106:C108)</f>
        <v>8650000</v>
      </c>
      <c r="D105" s="11">
        <f t="shared" ref="D105:E105" si="12">SUM(D106:D108)</f>
        <v>100000</v>
      </c>
      <c r="E105" s="11">
        <f t="shared" si="12"/>
        <v>150000</v>
      </c>
    </row>
    <row r="106" spans="1:5" x14ac:dyDescent="0.25">
      <c r="A106" s="53">
        <v>12020801</v>
      </c>
      <c r="B106" s="53" t="s">
        <v>440</v>
      </c>
      <c r="C106" s="51">
        <v>8500000</v>
      </c>
      <c r="D106" s="51"/>
      <c r="E106" s="51"/>
    </row>
    <row r="107" spans="1:5" x14ac:dyDescent="0.25">
      <c r="A107" s="53">
        <v>12020803</v>
      </c>
      <c r="B107" s="53" t="s">
        <v>441</v>
      </c>
      <c r="C107" s="51">
        <v>150000</v>
      </c>
      <c r="D107" s="51">
        <v>100000</v>
      </c>
      <c r="E107" s="51">
        <v>150000</v>
      </c>
    </row>
    <row r="108" spans="1:5" hidden="1" x14ac:dyDescent="0.25">
      <c r="A108" s="53">
        <v>12020804</v>
      </c>
      <c r="B108" s="53" t="s">
        <v>442</v>
      </c>
      <c r="C108" s="51"/>
      <c r="D108" s="51"/>
      <c r="E108" s="51"/>
    </row>
    <row r="109" spans="1:5" s="1" customFormat="1" x14ac:dyDescent="0.25">
      <c r="A109" s="14">
        <v>12020900</v>
      </c>
      <c r="B109" s="14" t="s">
        <v>443</v>
      </c>
      <c r="C109" s="11">
        <f>C110</f>
        <v>2200000</v>
      </c>
      <c r="D109" s="11">
        <f t="shared" ref="D109:E109" si="13">D110</f>
        <v>0</v>
      </c>
      <c r="E109" s="11">
        <f t="shared" si="13"/>
        <v>0</v>
      </c>
    </row>
    <row r="110" spans="1:5" x14ac:dyDescent="0.25">
      <c r="A110" s="53">
        <v>12020901</v>
      </c>
      <c r="B110" s="53" t="s">
        <v>444</v>
      </c>
      <c r="C110" s="51">
        <v>2200000</v>
      </c>
      <c r="D110" s="51"/>
      <c r="E110" s="51"/>
    </row>
    <row r="111" spans="1:5" s="1" customFormat="1" x14ac:dyDescent="0.25">
      <c r="A111" s="14">
        <v>12021000</v>
      </c>
      <c r="B111" s="14" t="s">
        <v>445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25">
      <c r="A112" s="53">
        <v>12021004</v>
      </c>
      <c r="B112" s="53" t="s">
        <v>446</v>
      </c>
      <c r="C112" s="51"/>
      <c r="D112" s="51"/>
      <c r="E112" s="51"/>
    </row>
    <row r="113" spans="1:5" s="1" customFormat="1" x14ac:dyDescent="0.25">
      <c r="A113" s="14">
        <v>12021100</v>
      </c>
      <c r="B113" s="14" t="s">
        <v>447</v>
      </c>
      <c r="C113" s="11">
        <f>SUM(C114:C115)</f>
        <v>2700000</v>
      </c>
      <c r="D113" s="11">
        <f t="shared" ref="D113:E113" si="15">SUM(D114:D115)</f>
        <v>0</v>
      </c>
      <c r="E113" s="11">
        <f t="shared" si="15"/>
        <v>20000000</v>
      </c>
    </row>
    <row r="114" spans="1:5" x14ac:dyDescent="0.25">
      <c r="A114" s="53">
        <v>12021102</v>
      </c>
      <c r="B114" s="53" t="s">
        <v>448</v>
      </c>
      <c r="C114" s="51">
        <v>2700000</v>
      </c>
      <c r="D114" s="51"/>
      <c r="E114" s="51"/>
    </row>
    <row r="115" spans="1:5" x14ac:dyDescent="0.25">
      <c r="A115" s="53">
        <v>12021103</v>
      </c>
      <c r="B115" s="53" t="s">
        <v>449</v>
      </c>
      <c r="C115" s="51"/>
      <c r="D115" s="51"/>
      <c r="E115" s="51">
        <v>20000000</v>
      </c>
    </row>
    <row r="116" spans="1:5" s="1" customFormat="1" x14ac:dyDescent="0.25">
      <c r="A116" s="14">
        <v>12021200</v>
      </c>
      <c r="B116" s="14" t="s">
        <v>450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452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453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454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455</v>
      </c>
      <c r="C121" s="51"/>
      <c r="D121" s="51"/>
      <c r="E121" s="51"/>
    </row>
    <row r="122" spans="1:5" hidden="1" x14ac:dyDescent="0.25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457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800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459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600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qXDW1TLRiPLjlNknOIJ/ULrYAGLErsuMC/L3my6fxnGHBUXQUCYTL8pbwnR+TBNG9BJ3P8EAptKxmFFRTf95Q==" saltValue="gpELu098xKK8ksfH5PuxJ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E300"/>
  <sheetViews>
    <sheetView view="pageBreakPreview" topLeftCell="A73" zoomScale="90" zoomScaleNormal="130" zoomScaleSheetLayoutView="90" workbookViewId="0">
      <selection activeCell="A4" sqref="E4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1" t="s">
        <v>464</v>
      </c>
      <c r="B1" s="71"/>
      <c r="C1" s="71"/>
      <c r="D1" s="71"/>
      <c r="E1" s="71"/>
    </row>
    <row r="2" spans="1:5" x14ac:dyDescent="0.25">
      <c r="A2" s="72" t="s">
        <v>807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111</v>
      </c>
      <c r="C4" s="50" t="s">
        <v>597</v>
      </c>
      <c r="D4" s="50" t="s">
        <v>598</v>
      </c>
      <c r="E4" s="50" t="s">
        <v>599</v>
      </c>
    </row>
    <row r="5" spans="1:5" x14ac:dyDescent="0.25">
      <c r="A5" s="6"/>
      <c r="B5" s="5" t="s">
        <v>2</v>
      </c>
      <c r="C5" s="11">
        <f>C6+C118</f>
        <v>7984697494.8199997</v>
      </c>
      <c r="D5" s="11">
        <f t="shared" ref="D5:E5" si="0">D6+D118</f>
        <v>4196062165.2799997</v>
      </c>
      <c r="E5" s="11">
        <f t="shared" si="0"/>
        <v>7401706351.0299997</v>
      </c>
    </row>
    <row r="6" spans="1:5" x14ac:dyDescent="0.25">
      <c r="A6" s="4">
        <v>2</v>
      </c>
      <c r="B6" s="5" t="s">
        <v>147</v>
      </c>
      <c r="C6" s="11">
        <f>C7+C25</f>
        <v>4628343489.0599995</v>
      </c>
      <c r="D6" s="11">
        <f>D7+D25</f>
        <v>3170740315.7799997</v>
      </c>
      <c r="E6" s="11">
        <f>E7+E25</f>
        <v>4103998940.5299997</v>
      </c>
    </row>
    <row r="7" spans="1:5" x14ac:dyDescent="0.25">
      <c r="A7" s="4">
        <v>21</v>
      </c>
      <c r="B7" s="5" t="s">
        <v>148</v>
      </c>
      <c r="C7" s="11">
        <f>C8+C13+C20</f>
        <v>1940457591.0599997</v>
      </c>
      <c r="D7" s="11">
        <f t="shared" ref="D7:E7" si="1">D8+D13+D20</f>
        <v>1878832179.6699998</v>
      </c>
      <c r="E7" s="11">
        <f t="shared" si="1"/>
        <v>2507094124.2799997</v>
      </c>
    </row>
    <row r="8" spans="1:5" x14ac:dyDescent="0.25">
      <c r="A8" s="4">
        <v>2101</v>
      </c>
      <c r="B8" s="5" t="s">
        <v>149</v>
      </c>
      <c r="C8" s="11">
        <f>C9</f>
        <v>1879841127.0599997</v>
      </c>
      <c r="D8" s="11">
        <f t="shared" ref="D8:E8" si="2">D9</f>
        <v>1818215715.6699998</v>
      </c>
      <c r="E8" s="11">
        <f t="shared" si="2"/>
        <v>1918639633.0999999</v>
      </c>
    </row>
    <row r="9" spans="1:5" x14ac:dyDescent="0.25">
      <c r="A9" s="4">
        <v>210101</v>
      </c>
      <c r="B9" s="5" t="s">
        <v>150</v>
      </c>
      <c r="C9" s="11">
        <f>SUM(C10:C12)</f>
        <v>1879841127.0599997</v>
      </c>
      <c r="D9" s="11">
        <f>SUM(D10:D12)</f>
        <v>1818215715.6699998</v>
      </c>
      <c r="E9" s="11">
        <f>SUM(E10:E12)</f>
        <v>1918639633.0999999</v>
      </c>
    </row>
    <row r="10" spans="1:5" x14ac:dyDescent="0.25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1807864697.5399997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1746239286.1499999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1846663203.5799999</v>
      </c>
    </row>
    <row r="11" spans="1:5" x14ac:dyDescent="0.25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25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71976429.520000011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71976429.520000011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71976429.520000011</v>
      </c>
    </row>
    <row r="13" spans="1:5" x14ac:dyDescent="0.25">
      <c r="A13" s="4">
        <v>2102</v>
      </c>
      <c r="B13" s="5" t="s">
        <v>153</v>
      </c>
      <c r="C13" s="11">
        <f>C14+C18</f>
        <v>60616464</v>
      </c>
      <c r="D13" s="11">
        <f>D14+D18</f>
        <v>60616464</v>
      </c>
      <c r="E13" s="11">
        <f>E14+E18</f>
        <v>0</v>
      </c>
    </row>
    <row r="14" spans="1:5" x14ac:dyDescent="0.25">
      <c r="A14" s="4">
        <v>210201</v>
      </c>
      <c r="B14" s="5" t="s">
        <v>154</v>
      </c>
      <c r="C14" s="11">
        <f>SUM(C15:C17)</f>
        <v>60616464</v>
      </c>
      <c r="D14" s="11">
        <f>SUM(D15:D17)</f>
        <v>60616464</v>
      </c>
      <c r="E14" s="11">
        <f>SUM(E15:E17)</f>
        <v>0</v>
      </c>
    </row>
    <row r="15" spans="1:5" x14ac:dyDescent="0.25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60616464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60616464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25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25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0</v>
      </c>
    </row>
    <row r="18" spans="1:5" x14ac:dyDescent="0.25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25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25">
      <c r="A20" s="4">
        <v>210301</v>
      </c>
      <c r="B20" s="5" t="s">
        <v>160</v>
      </c>
      <c r="C20" s="11">
        <f>SUM(C21:C23)</f>
        <v>0</v>
      </c>
      <c r="D20" s="11">
        <f>SUM(D21:D23)</f>
        <v>0</v>
      </c>
      <c r="E20" s="11">
        <f>SUM(E21:E23)</f>
        <v>588454491.18000007</v>
      </c>
    </row>
    <row r="21" spans="1:5" x14ac:dyDescent="0.25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25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0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369268094.85000002</v>
      </c>
    </row>
    <row r="23" spans="1:5" x14ac:dyDescent="0.25">
      <c r="A23" s="6">
        <v>21030104</v>
      </c>
      <c r="B23" s="7" t="s">
        <v>540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19186396.329999998</v>
      </c>
    </row>
    <row r="24" spans="1:5" hidden="1" x14ac:dyDescent="0.25">
      <c r="A24" s="6"/>
      <c r="B24" s="7"/>
      <c r="C24" s="10"/>
      <c r="D24" s="10"/>
      <c r="E24" s="10"/>
    </row>
    <row r="25" spans="1:5" x14ac:dyDescent="0.25">
      <c r="A25" s="4">
        <v>22</v>
      </c>
      <c r="B25" s="5" t="s">
        <v>163</v>
      </c>
      <c r="C25" s="11">
        <f>C26+C103+C107+C112</f>
        <v>2687885898</v>
      </c>
      <c r="D25" s="11">
        <f t="shared" ref="D25:E25" si="4">D26+D103+D107+D112</f>
        <v>1291908136.1100001</v>
      </c>
      <c r="E25" s="11">
        <f t="shared" si="4"/>
        <v>1596904816.25</v>
      </c>
    </row>
    <row r="26" spans="1:5" x14ac:dyDescent="0.25">
      <c r="A26" s="4">
        <v>2202</v>
      </c>
      <c r="B26" s="5" t="s">
        <v>164</v>
      </c>
      <c r="C26" s="11">
        <f>C27+C32+C40+C54+C63+C66+C72+C81+C85+C88</f>
        <v>2061877297</v>
      </c>
      <c r="D26" s="11">
        <f t="shared" ref="D26:E26" si="5">D27+D32+D40+D54+D63+D66+D72+D81+D85+D88</f>
        <v>584662505.11000001</v>
      </c>
      <c r="E26" s="11">
        <f t="shared" si="5"/>
        <v>947600000</v>
      </c>
    </row>
    <row r="27" spans="1:5" x14ac:dyDescent="0.25">
      <c r="A27" s="4">
        <v>220201</v>
      </c>
      <c r="B27" s="5" t="s">
        <v>165</v>
      </c>
      <c r="C27" s="11">
        <f>SUM(C28:C31)</f>
        <v>32000000</v>
      </c>
      <c r="D27" s="11">
        <f t="shared" ref="D27:E27" si="6">SUM(D28:D31)</f>
        <v>19697000</v>
      </c>
      <c r="E27" s="11">
        <f t="shared" si="6"/>
        <v>23800000</v>
      </c>
    </row>
    <row r="28" spans="1:5" x14ac:dyDescent="0.25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0</v>
      </c>
    </row>
    <row r="29" spans="1:5" x14ac:dyDescent="0.25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26000000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17720000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21300000</v>
      </c>
    </row>
    <row r="30" spans="1:5" ht="30" x14ac:dyDescent="0.25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6000000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1977000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2500000</v>
      </c>
    </row>
    <row r="31" spans="1:5" x14ac:dyDescent="0.25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0</v>
      </c>
    </row>
    <row r="32" spans="1:5" x14ac:dyDescent="0.25">
      <c r="A32" s="4">
        <v>220202</v>
      </c>
      <c r="B32" s="5" t="s">
        <v>170</v>
      </c>
      <c r="C32" s="11">
        <f>SUM(C33:C39)</f>
        <v>2500000</v>
      </c>
      <c r="D32" s="11">
        <f t="shared" ref="D32:E32" si="7">SUM(D33:D39)</f>
        <v>0</v>
      </c>
      <c r="E32" s="11">
        <f t="shared" si="7"/>
        <v>500000</v>
      </c>
    </row>
    <row r="33" spans="1:5" x14ac:dyDescent="0.25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1500000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500000</v>
      </c>
    </row>
    <row r="34" spans="1:5" x14ac:dyDescent="0.25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1000000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804300000</v>
      </c>
      <c r="D40" s="11">
        <f t="shared" ref="D40:E40" si="8">SUM(D41:D53)</f>
        <v>43980500</v>
      </c>
      <c r="E40" s="11">
        <f t="shared" si="8"/>
        <v>246100000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24100000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9380500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11100000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1500000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1000000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1500000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494700000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34600000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114000000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282500000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120000000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102200000</v>
      </c>
      <c r="D54" s="11">
        <f t="shared" ref="D54:E54" si="9">SUM(D55:D62)</f>
        <v>31018000</v>
      </c>
      <c r="E54" s="11">
        <f t="shared" si="9"/>
        <v>30200000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38000000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28919000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12700000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18700000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2099000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6000000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5500000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1000000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3000000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500000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37000000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10000000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0</v>
      </c>
    </row>
    <row r="63" spans="1:5" x14ac:dyDescent="0.25">
      <c r="A63" s="4">
        <v>220205</v>
      </c>
      <c r="B63" s="5" t="s">
        <v>201</v>
      </c>
      <c r="C63" s="11">
        <f>SUM(C64:C65)</f>
        <v>106500000</v>
      </c>
      <c r="D63" s="11">
        <f>SUM(D64:D65)</f>
        <v>16501057.110000001</v>
      </c>
      <c r="E63" s="11">
        <f>SUM(E64:E65)</f>
        <v>20000000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106500000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16501057.110000001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20000000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367235297</v>
      </c>
      <c r="D66" s="11">
        <f t="shared" ref="D66:E66" si="10">SUM(D67:D71)</f>
        <v>42523948</v>
      </c>
      <c r="E66" s="11">
        <f t="shared" si="10"/>
        <v>41000000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348235297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32173948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30000000</v>
      </c>
    </row>
    <row r="68" spans="1:5" x14ac:dyDescent="0.25">
      <c r="A68" s="6">
        <v>22020602</v>
      </c>
      <c r="B68" s="7" t="s">
        <v>538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6000000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6000000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6000000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13000000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4350000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5000000</v>
      </c>
    </row>
    <row r="72" spans="1:5" ht="30" x14ac:dyDescent="0.25">
      <c r="A72" s="4">
        <v>220207</v>
      </c>
      <c r="B72" s="5" t="s">
        <v>209</v>
      </c>
      <c r="C72" s="11">
        <f>SUM(C73:C80)</f>
        <v>13800000</v>
      </c>
      <c r="D72" s="11">
        <f t="shared" ref="D72:E72" si="11">SUM(D73:D80)</f>
        <v>9159000</v>
      </c>
      <c r="E72" s="11">
        <f t="shared" si="11"/>
        <v>11500000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10000000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6102000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8000000</v>
      </c>
    </row>
    <row r="78" spans="1:5" x14ac:dyDescent="0.25">
      <c r="A78" s="6">
        <v>22020709</v>
      </c>
      <c r="B78" s="7" t="s">
        <v>541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542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543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3800000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3057000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3500000</v>
      </c>
    </row>
    <row r="81" spans="1:5" x14ac:dyDescent="0.25">
      <c r="A81" s="4">
        <v>220208</v>
      </c>
      <c r="B81" s="5" t="s">
        <v>215</v>
      </c>
      <c r="C81" s="11">
        <f>SUM(C82:C84)</f>
        <v>11500000</v>
      </c>
      <c r="D81" s="11">
        <f t="shared" ref="D81:E81" si="12">SUM(D82:D84)</f>
        <v>6954000</v>
      </c>
      <c r="E81" s="11">
        <f t="shared" si="12"/>
        <v>7000000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3500000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1000000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1000000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1000000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7000000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6954000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5000000</v>
      </c>
    </row>
    <row r="85" spans="1:5" x14ac:dyDescent="0.25">
      <c r="A85" s="4">
        <v>220209</v>
      </c>
      <c r="B85" s="5" t="s">
        <v>219</v>
      </c>
      <c r="C85" s="11">
        <f>SUM(C86:C87)</f>
        <v>0</v>
      </c>
      <c r="D85" s="11">
        <f t="shared" ref="D85:E85" si="13">SUM(D86:D87)</f>
        <v>0</v>
      </c>
      <c r="E85" s="11">
        <f t="shared" si="13"/>
        <v>0</v>
      </c>
    </row>
    <row r="86" spans="1:5" x14ac:dyDescent="0.25">
      <c r="A86" s="6">
        <v>22020901</v>
      </c>
      <c r="B86" s="7" t="s">
        <v>539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0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621842000</v>
      </c>
      <c r="D88" s="11">
        <f t="shared" ref="D88:E88" si="14">SUM(D89:D102)</f>
        <v>414829000</v>
      </c>
      <c r="E88" s="11">
        <f t="shared" si="14"/>
        <v>567500000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24700000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10055000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13500000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16000000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7555000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13000000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149500000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123979000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175000000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7000000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120000000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13098000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100000000</v>
      </c>
    </row>
    <row r="100" spans="1:5" x14ac:dyDescent="0.25">
      <c r="A100" s="6">
        <v>22021050</v>
      </c>
      <c r="B100" s="7" t="s">
        <v>544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803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300000000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250000000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11642000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10142000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59000000</v>
      </c>
    </row>
    <row r="103" spans="1:5" x14ac:dyDescent="0.25">
      <c r="A103" s="4">
        <v>2204</v>
      </c>
      <c r="B103" s="5" t="s">
        <v>234</v>
      </c>
      <c r="C103" s="11">
        <f>C104</f>
        <v>565008601</v>
      </c>
      <c r="D103" s="11">
        <f t="shared" ref="D103:E103" si="15">D104</f>
        <v>647245631</v>
      </c>
      <c r="E103" s="11">
        <f t="shared" si="15"/>
        <v>589304816.25</v>
      </c>
    </row>
    <row r="104" spans="1:5" x14ac:dyDescent="0.25">
      <c r="A104" s="4">
        <v>220401</v>
      </c>
      <c r="B104" s="5" t="s">
        <v>235</v>
      </c>
      <c r="C104" s="11">
        <f>SUM(C105:C106)</f>
        <v>565008601</v>
      </c>
      <c r="D104" s="11">
        <f t="shared" ref="D104:E104" si="16">SUM(D105:D106)</f>
        <v>647245631</v>
      </c>
      <c r="E104" s="11">
        <f t="shared" si="16"/>
        <v>589304816.25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456008601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568850631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487304816.25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109000000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78395000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102000000</v>
      </c>
    </row>
    <row r="107" spans="1:5" x14ac:dyDescent="0.25">
      <c r="A107" s="4">
        <v>2205</v>
      </c>
      <c r="B107" s="5" t="s">
        <v>545</v>
      </c>
      <c r="C107" s="12">
        <f>C108</f>
        <v>61000000</v>
      </c>
      <c r="D107" s="12">
        <f t="shared" ref="D107:E107" si="17">D108</f>
        <v>60000000</v>
      </c>
      <c r="E107" s="12">
        <f t="shared" si="17"/>
        <v>60000000</v>
      </c>
    </row>
    <row r="108" spans="1:5" x14ac:dyDescent="0.25">
      <c r="A108" s="4">
        <v>220501</v>
      </c>
      <c r="B108" s="5" t="s">
        <v>546</v>
      </c>
      <c r="C108" s="12">
        <f>SUM(C109:C111)</f>
        <v>61000000</v>
      </c>
      <c r="D108" s="12">
        <f t="shared" ref="D108:E108" si="18">SUM(D109:D111)</f>
        <v>60000000</v>
      </c>
      <c r="E108" s="12">
        <f t="shared" si="18"/>
        <v>60000000</v>
      </c>
    </row>
    <row r="109" spans="1:5" x14ac:dyDescent="0.25">
      <c r="A109" s="6">
        <v>22050105</v>
      </c>
      <c r="B109" s="7" t="s">
        <v>547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11000000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10000000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10000000</v>
      </c>
    </row>
    <row r="110" spans="1:5" x14ac:dyDescent="0.25">
      <c r="A110" s="6">
        <v>22050108</v>
      </c>
      <c r="B110" s="7" t="s">
        <v>548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50000000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50000000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549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0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0</v>
      </c>
    </row>
    <row r="112" spans="1:5" x14ac:dyDescent="0.25">
      <c r="A112" s="4">
        <v>2206</v>
      </c>
      <c r="B112" s="5" t="s">
        <v>537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550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551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552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ht="30" x14ac:dyDescent="0.25">
      <c r="A116" s="6">
        <v>22060401</v>
      </c>
      <c r="B116" s="7" t="s">
        <v>553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3356354005.7600002</v>
      </c>
      <c r="D118" s="11">
        <f t="shared" ref="D118:E118" si="22">D119+D161+D171</f>
        <v>1025321849.5</v>
      </c>
      <c r="E118" s="11">
        <f t="shared" si="22"/>
        <v>3297707410.5</v>
      </c>
    </row>
    <row r="119" spans="1:5" x14ac:dyDescent="0.25">
      <c r="A119" s="4">
        <v>32</v>
      </c>
      <c r="B119" s="5" t="s">
        <v>239</v>
      </c>
      <c r="C119" s="11">
        <f>C120</f>
        <v>3350854005.7600002</v>
      </c>
      <c r="D119" s="11">
        <f t="shared" ref="D119:E119" si="23">D120</f>
        <v>1022621849.5</v>
      </c>
      <c r="E119" s="11">
        <f t="shared" si="23"/>
        <v>3294207410.5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3350854005.7600002</v>
      </c>
      <c r="D120" s="11">
        <f t="shared" ref="D120:E120" si="24">D121+D125+D138+D141+D143+D147+D151+D156</f>
        <v>1022621849.5</v>
      </c>
      <c r="E120" s="11">
        <f t="shared" si="24"/>
        <v>3294207410.5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1211047241.76</v>
      </c>
      <c r="D121" s="11">
        <f>'SUMMARY OF CAPITAL EXP F.viii'!D5</f>
        <v>712263400.5</v>
      </c>
      <c r="E121" s="11">
        <f>'SUMMARY OF CAPITAL EXP F.viii'!E5</f>
        <v>670000000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580106764</v>
      </c>
      <c r="D125" s="11">
        <f>'SUMMARY OF CAPITAL EXP F.viii'!D6</f>
        <v>155711199</v>
      </c>
      <c r="E125" s="11">
        <f>'SUMMARY OF CAPITAL EXP F.viii'!E6</f>
        <v>2156316433.1500001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255000000</v>
      </c>
      <c r="D138" s="11">
        <f>'SUMMARY OF CAPITAL EXP F.viii'!D7</f>
        <v>500000</v>
      </c>
      <c r="E138" s="11">
        <f>'SUMMARY OF CAPITAL EXP F.viii'!E7</f>
        <v>1000000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490000000</v>
      </c>
      <c r="D141" s="11">
        <f>'SUMMARY OF CAPITAL EXP F.viii'!D8</f>
        <v>143364250</v>
      </c>
      <c r="E141" s="11">
        <f>'SUMMARY OF CAPITAL EXP F.viii'!E8</f>
        <v>200000000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6000000</v>
      </c>
      <c r="D143" s="11">
        <f>'SUMMARY OF CAPITAL EXP F.viii'!D9</f>
        <v>0</v>
      </c>
      <c r="E143" s="11">
        <f>'SUMMARY OF CAPITAL EXP F.viii'!E9</f>
        <v>5500000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16000000</v>
      </c>
      <c r="D147" s="11">
        <f>'SUMMARY OF CAPITAL EXP F.viii'!D10</f>
        <v>7311000</v>
      </c>
      <c r="E147" s="11">
        <f>'SUMMARY OF CAPITAL EXP F.viii'!E10</f>
        <v>8500000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792700000</v>
      </c>
      <c r="D151" s="11">
        <f>'SUMMARY OF CAPITAL EXP F.viii'!D11</f>
        <v>3472000</v>
      </c>
      <c r="E151" s="11">
        <f>'SUMMARY OF CAPITAL EXP F.viii'!E11</f>
        <v>52890977.350000001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5500000</v>
      </c>
      <c r="D161" s="11">
        <f t="shared" ref="D161:E161" si="26">D162</f>
        <v>2700000</v>
      </c>
      <c r="E161" s="11">
        <f t="shared" si="26"/>
        <v>3500000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5500000</v>
      </c>
      <c r="D162" s="11">
        <f>'SUMMARY OF CAPITAL EXP F.viii'!D13</f>
        <v>2700000</v>
      </c>
      <c r="E162" s="11">
        <f>'SUMMARY OF CAPITAL EXP F.viii'!E13</f>
        <v>3500000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554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0QqGaTl/r3hz6KAXIhzEMN20Mz0xZzUWjeSplYtsP30Os+4RdeXtViL6eJpwSF1AWf/E9tb7RqBvw/nnsxxPxw==" saltValue="hXikeYHWWG6h13nJv8K+6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77" orientation="landscape" r:id="rId1"/>
  <rowBreaks count="3" manualBreakCount="3">
    <brk id="39" max="16383" man="1"/>
    <brk id="80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G300"/>
  <sheetViews>
    <sheetView view="pageBreakPreview" zoomScale="90" zoomScaleNormal="100" zoomScaleSheetLayoutView="90" workbookViewId="0">
      <selection sqref="A1:G1"/>
    </sheetView>
  </sheetViews>
  <sheetFormatPr defaultRowHeight="15" x14ac:dyDescent="0.25"/>
  <cols>
    <col min="1" max="1" width="17.886718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88671875" style="1"/>
  </cols>
  <sheetData>
    <row r="1" spans="1:7" x14ac:dyDescent="0.25">
      <c r="A1" s="71" t="s">
        <v>479</v>
      </c>
      <c r="B1" s="71"/>
      <c r="C1" s="71"/>
      <c r="D1" s="71"/>
      <c r="E1" s="71"/>
      <c r="F1" s="71"/>
      <c r="G1" s="71"/>
    </row>
    <row r="2" spans="1:7" x14ac:dyDescent="0.25">
      <c r="A2" s="72" t="s">
        <v>808</v>
      </c>
      <c r="B2" s="72"/>
      <c r="C2" s="72"/>
      <c r="D2" s="72"/>
      <c r="E2" s="72"/>
      <c r="F2" s="72"/>
      <c r="G2" s="72"/>
    </row>
    <row r="3" spans="1:7" x14ac:dyDescent="0.25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886</v>
      </c>
      <c r="F4" s="55" t="s">
        <v>477</v>
      </c>
      <c r="G4" s="55" t="s">
        <v>478</v>
      </c>
    </row>
    <row r="5" spans="1:7" ht="17.399999999999999" x14ac:dyDescent="0.25">
      <c r="A5" s="26" t="s">
        <v>531</v>
      </c>
      <c r="B5" s="17" t="s">
        <v>469</v>
      </c>
      <c r="C5" s="33">
        <f>'CHAIR PERSONNEL COST F.x'!E7+'SLT PERSONNEL COST F.x'!E7+'COUNCIL PERSONNEL COST F.x'!E7+'PMD PERSONNEL COST F.x'!E7</f>
        <v>218928973.02000001</v>
      </c>
      <c r="D5" s="33">
        <f>'CHAIR OVERHEAD COST F.xi'!E7+'SLT OVERHEAD COST F.xi'!E7+'COUNCIL OVERHEAD COST F.xi'!E7+'PMD OVERHEAD COST F.xi'!E7</f>
        <v>294000000</v>
      </c>
      <c r="E5" s="33">
        <f>C5+D5</f>
        <v>512928973.01999998</v>
      </c>
      <c r="F5" s="33">
        <f>'PMD CAPITAL EXP F.xii'!F6</f>
        <v>285000000</v>
      </c>
      <c r="G5" s="33">
        <f>E5+F5</f>
        <v>797928973.01999998</v>
      </c>
    </row>
    <row r="6" spans="1:7" ht="17.399999999999999" x14ac:dyDescent="0.25">
      <c r="A6" s="26" t="s">
        <v>532</v>
      </c>
      <c r="B6" s="17" t="s">
        <v>470</v>
      </c>
      <c r="C6" s="34">
        <f>'AGRIC PERSONNEL COST F.x'!E7+'FINANCE PERSONNEL COST F.x'!E7+'WORKS PERSONNEL COST F.x'!E7</f>
        <v>796783051.18000007</v>
      </c>
      <c r="D6" s="34">
        <f>'AGRIC OVERHEAD COST F.xi'!E7+'FINANCE OVERHEAD COST F.xi'!E7+'WORKS OVERHEAD COST F.xi'!E7</f>
        <v>872804816.25</v>
      </c>
      <c r="E6" s="34">
        <f t="shared" ref="E6:E9" si="0">C6+D6</f>
        <v>1669587867.4300001</v>
      </c>
      <c r="F6" s="34">
        <f>'AGRIC CAPITAL EXP F.xii'!F6+'FINANCE CAPITAL EXP F.xii'!F6+'WORKS CAPITAL EXP F.xii'!F6</f>
        <v>2465707410.5</v>
      </c>
      <c r="G6" s="33">
        <f t="shared" ref="G6:G9" si="1">E6+F6</f>
        <v>4135295277.9300003</v>
      </c>
    </row>
    <row r="7" spans="1:7" ht="17.399999999999999" x14ac:dyDescent="0.25">
      <c r="A7" s="26" t="s">
        <v>533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25">
      <c r="A8" s="26" t="s">
        <v>534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25">
      <c r="A9" s="26" t="s">
        <v>535</v>
      </c>
      <c r="B9" s="17" t="s">
        <v>473</v>
      </c>
      <c r="C9" s="34">
        <f>'ESD PERSONNEL COST F.x'!E7+'PHC PERSONNEL COST F.x'!E7+'WATSAN PERSONNEL COST F.x'!E7+'TRADITIONAL PERSONNEL COST F.x'!E7</f>
        <v>1491382100.0799999</v>
      </c>
      <c r="D9" s="34">
        <f>'ESD OVERHEAD COST F.xi'!E7+'PHC OVERHEAD COST F.xi'!E7+'WATSAN OVERHEAD COST F.xi'!E7+'TRADITIONAL OVERHEAD COST F.xi'!E7</f>
        <v>430100000</v>
      </c>
      <c r="E9" s="34">
        <f t="shared" si="0"/>
        <v>1921482100.0799999</v>
      </c>
      <c r="F9" s="34">
        <f>'ESD CAPITAL EXP F.xii'!F6+'PHC CAPITAL EXP F.xii'!F6+'WATSAN CAPITAL EXP F.xii'!F6</f>
        <v>547000000</v>
      </c>
      <c r="G9" s="33">
        <f t="shared" si="1"/>
        <v>2468482100.0799999</v>
      </c>
    </row>
    <row r="10" spans="1:7" ht="17.399999999999999" x14ac:dyDescent="0.25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25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25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25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25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399999999999999" hidden="1" x14ac:dyDescent="0.25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399999999999999" hidden="1" x14ac:dyDescent="0.25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399999999999999" hidden="1" x14ac:dyDescent="0.25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399999999999999" hidden="1" x14ac:dyDescent="0.25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399999999999999" hidden="1" x14ac:dyDescent="0.25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399999999999999" hidden="1" x14ac:dyDescent="0.25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399999999999999" hidden="1" x14ac:dyDescent="0.25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399999999999999" hidden="1" x14ac:dyDescent="0.25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399999999999999" x14ac:dyDescent="0.25">
      <c r="A23" s="19" t="s">
        <v>341</v>
      </c>
      <c r="B23" s="18" t="s">
        <v>474</v>
      </c>
      <c r="C23" s="34">
        <f>SUM(C5:C22)</f>
        <v>2507094124.2799997</v>
      </c>
      <c r="D23" s="34">
        <f t="shared" ref="D23:G23" si="2">SUM(D5:D22)</f>
        <v>1596904816.25</v>
      </c>
      <c r="E23" s="34">
        <f t="shared" si="2"/>
        <v>4103998940.5299997</v>
      </c>
      <c r="F23" s="34">
        <f t="shared" si="2"/>
        <v>3297707410.5</v>
      </c>
      <c r="G23" s="34">
        <f t="shared" si="2"/>
        <v>7401706351.0300007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ls6devE7GbTm4483E35LxETCAXM/fVhZt2CJveb5NE+0StY8Aen7BLEYFH63Nf3c64G9NgPtbA/8SqPFZUcDQ==" saltValue="4HEgvAo9INldpmAeoyRxPg==" spinCount="100000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E300"/>
  <sheetViews>
    <sheetView view="pageBreakPreview" zoomScale="90" zoomScaleNormal="130" zoomScaleSheetLayoutView="90" workbookViewId="0">
      <selection activeCell="E4" sqref="E4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1" t="s">
        <v>480</v>
      </c>
      <c r="B1" s="71"/>
      <c r="C1" s="71"/>
      <c r="D1" s="71"/>
      <c r="E1" s="71"/>
    </row>
    <row r="2" spans="1:5" ht="39.6" customHeight="1" x14ac:dyDescent="0.25">
      <c r="A2" s="73" t="s">
        <v>809</v>
      </c>
      <c r="B2" s="73"/>
      <c r="C2" s="73"/>
      <c r="D2" s="73"/>
      <c r="E2" s="73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481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517</v>
      </c>
      <c r="B5" s="21" t="s">
        <v>482</v>
      </c>
      <c r="C5" s="11">
        <f>'CHAIR PERSONNEL COST F.x'!C7+'CHAIR OVERHEAD COST F.xi'!C7</f>
        <v>403120781.92000002</v>
      </c>
      <c r="D5" s="11">
        <f>'CHAIR PERSONNEL COST F.x'!D7+'CHAIR OVERHEAD COST F.xi'!D7</f>
        <v>76522432.920000002</v>
      </c>
      <c r="E5" s="11">
        <f>'CHAIR PERSONNEL COST F.x'!E7+'CHAIR OVERHEAD COST F.xi'!E7</f>
        <v>67340924.920000002</v>
      </c>
    </row>
    <row r="6" spans="1:5" x14ac:dyDescent="0.25">
      <c r="A6" s="25" t="s">
        <v>518</v>
      </c>
      <c r="B6" s="21" t="s">
        <v>483</v>
      </c>
      <c r="C6" s="11">
        <f>'SLT PERSONNEL COST F.x'!C7+'SLT OVERHEAD COST F.xi'!C7</f>
        <v>57755951.600000001</v>
      </c>
      <c r="D6" s="11">
        <f>'SLT PERSONNEL COST F.x'!D7+'SLT OVERHEAD COST F.xi'!D7</f>
        <v>54467951.600000001</v>
      </c>
      <c r="E6" s="11">
        <f>'SLT PERSONNEL COST F.x'!E7+'SLT OVERHEAD COST F.xi'!E7</f>
        <v>77969999.599999994</v>
      </c>
    </row>
    <row r="7" spans="1:5" x14ac:dyDescent="0.25">
      <c r="A7" s="25" t="s">
        <v>519</v>
      </c>
      <c r="B7" s="21" t="s">
        <v>484</v>
      </c>
      <c r="C7" s="11">
        <f>'COUNCIL PERSONNEL COST F.x'!C7+'COUNCIL OVERHEAD COST F.xi'!C7</f>
        <v>111051457</v>
      </c>
      <c r="D7" s="11">
        <f>'COUNCIL PERSONNEL COST F.x'!D7+'COUNCIL OVERHEAD COST F.xi'!D7</f>
        <v>90941457</v>
      </c>
      <c r="E7" s="11">
        <f>'COUNCIL PERSONNEL COST F.x'!E7+'COUNCIL OVERHEAD COST F.xi'!E7</f>
        <v>72665505</v>
      </c>
    </row>
    <row r="8" spans="1:5" x14ac:dyDescent="0.25">
      <c r="A8" s="25" t="s">
        <v>520</v>
      </c>
      <c r="B8" s="21" t="s">
        <v>758</v>
      </c>
      <c r="C8" s="11">
        <f>'PMD PERSONNEL COST F.x'!C7+'PMD OVERHEAD COST F.xi'!C7</f>
        <v>458486559.91999996</v>
      </c>
      <c r="D8" s="11">
        <f>'PMD PERSONNEL COST F.x'!D7+'PMD OVERHEAD COST F.xi'!D7</f>
        <v>206047610.13999999</v>
      </c>
      <c r="E8" s="11">
        <f>'PMD PERSONNEL COST F.x'!E7+'PMD OVERHEAD COST F.xi'!E7</f>
        <v>294952543.5</v>
      </c>
    </row>
    <row r="9" spans="1:5" x14ac:dyDescent="0.25">
      <c r="A9" s="25" t="s">
        <v>521</v>
      </c>
      <c r="B9" s="21" t="s">
        <v>485</v>
      </c>
      <c r="C9" s="11">
        <f>'AGRIC PERSONNEL COST F.x'!C7+'AGRIC OVERHEAD COST F.xi'!C7</f>
        <v>860766992.33000004</v>
      </c>
      <c r="D9" s="11">
        <f>'AGRIC PERSONNEL COST F.x'!D7+'AGRIC OVERHEAD COST F.xi'!D7</f>
        <v>132654424</v>
      </c>
      <c r="E9" s="11">
        <f>'AGRIC PERSONNEL COST F.x'!E7+'AGRIC OVERHEAD COST F.xi'!E7</f>
        <v>310882472</v>
      </c>
    </row>
    <row r="10" spans="1:5" x14ac:dyDescent="0.25">
      <c r="A10" s="25" t="s">
        <v>522</v>
      </c>
      <c r="B10" s="21" t="s">
        <v>486</v>
      </c>
      <c r="C10" s="11">
        <f>'FINANCE PERSONNEL COST F.x'!C7+'FINANCE OVERHEAD COST F.xi'!C7</f>
        <v>767039607</v>
      </c>
      <c r="D10" s="11">
        <f>'FINANCE PERSONNEL COST F.x'!D7+'FINANCE OVERHEAD COST F.xi'!D7</f>
        <v>853004560.47000003</v>
      </c>
      <c r="E10" s="11">
        <f>'FINANCE PERSONNEL COST F.x'!E7+'FINANCE OVERHEAD COST F.xi'!E7</f>
        <v>1260322923.4300001</v>
      </c>
    </row>
    <row r="11" spans="1:5" x14ac:dyDescent="0.25">
      <c r="A11" s="25" t="s">
        <v>523</v>
      </c>
      <c r="B11" s="21" t="s">
        <v>487</v>
      </c>
      <c r="C11" s="11">
        <f>'WORKS PERSONNEL COST F.x'!C7+'WORKS OVERHEAD COST F.xi'!C7</f>
        <v>161366992</v>
      </c>
      <c r="D11" s="11">
        <f>'WORKS PERSONNEL COST F.x'!D7+'WORKS OVERHEAD COST F.xi'!D7</f>
        <v>96476205</v>
      </c>
      <c r="E11" s="11">
        <f>'WORKS PERSONNEL COST F.x'!E7+'WORKS OVERHEAD COST F.xi'!E7</f>
        <v>98382472</v>
      </c>
    </row>
    <row r="12" spans="1:5" x14ac:dyDescent="0.25">
      <c r="A12" s="25" t="s">
        <v>524</v>
      </c>
      <c r="B12" s="21" t="s">
        <v>488</v>
      </c>
      <c r="C12" s="11">
        <f>'ESD PERSONNEL COST F.x'!C7+'ESD OVERHEAD COST F.xi'!C7</f>
        <v>1266855699.3199999</v>
      </c>
      <c r="D12" s="11">
        <f>'ESD PERSONNEL COST F.x'!D7+'ESD OVERHEAD COST F.xi'!D7</f>
        <v>1216869581</v>
      </c>
      <c r="E12" s="11">
        <f>'ESD PERSONNEL COST F.x'!E7+'ESD OVERHEAD COST F.xi'!E7</f>
        <v>1447300473</v>
      </c>
    </row>
    <row r="13" spans="1:5" x14ac:dyDescent="0.25">
      <c r="A13" s="25" t="s">
        <v>525</v>
      </c>
      <c r="B13" s="21" t="s">
        <v>769</v>
      </c>
      <c r="C13" s="11">
        <f>'PHC PERSONNEL COST F.x'!C7+'PHC OVERHEAD COST F.xi'!C7</f>
        <v>396295900.39999998</v>
      </c>
      <c r="D13" s="11">
        <f>'PHC PERSONNEL COST F.x'!D7+'PHC OVERHEAD COST F.xi'!D7</f>
        <v>315692900.88999999</v>
      </c>
      <c r="E13" s="11">
        <f>'PHC PERSONNEL COST F.x'!E7+'PHC OVERHEAD COST F.xi'!E7</f>
        <v>343702628.04000002</v>
      </c>
    </row>
    <row r="14" spans="1:5" x14ac:dyDescent="0.25">
      <c r="A14" s="25" t="s">
        <v>526</v>
      </c>
      <c r="B14" s="21" t="s">
        <v>489</v>
      </c>
      <c r="C14" s="11">
        <f>'WATSAN PERSONNEL COST F.x'!C7+'WATSAN OVERHEAD COST F.xi'!C7</f>
        <v>90497019.120000005</v>
      </c>
      <c r="D14" s="11">
        <f>'WATSAN PERSONNEL COST F.x'!D7+'WATSAN OVERHEAD COST F.xi'!D7</f>
        <v>67726019.120000005</v>
      </c>
      <c r="E14" s="11">
        <f>'WATSAN PERSONNEL COST F.x'!E7+'WATSAN OVERHEAD COST F.xi'!E7</f>
        <v>80847493</v>
      </c>
    </row>
    <row r="15" spans="1:5" x14ac:dyDescent="0.25">
      <c r="A15" s="25" t="s">
        <v>527</v>
      </c>
      <c r="B15" s="21" t="s">
        <v>490</v>
      </c>
      <c r="C15" s="11">
        <f>'TRADITIONAL PERSONNEL COST F.x'!C7+'TRADITIONAL OVERHEAD COST F.xi'!C7</f>
        <v>55106528.450000003</v>
      </c>
      <c r="D15" s="11">
        <f>'TRADITIONAL PERSONNEL COST F.x'!D7+'TRADITIONAL OVERHEAD COST F.xi'!D7</f>
        <v>60337173.640000001</v>
      </c>
      <c r="E15" s="11">
        <f>'TRADITIONAL PERSONNEL COST F.x'!E7+'TRADITIONAL OVERHEAD COST F.xi'!E7</f>
        <v>49631506.039999999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1"/>
      <c r="D17" s="11"/>
      <c r="E17" s="11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hidden="1" x14ac:dyDescent="0.25">
      <c r="A24" s="6"/>
      <c r="B24" s="7"/>
      <c r="C24" s="10"/>
      <c r="D24" s="10"/>
      <c r="E24" s="10"/>
    </row>
    <row r="25" spans="1:5" hidden="1" x14ac:dyDescent="0.25">
      <c r="A25" s="6"/>
      <c r="B25" s="7"/>
      <c r="C25" s="10"/>
      <c r="D25" s="10"/>
      <c r="E25" s="10"/>
    </row>
    <row r="26" spans="1:5" hidden="1" x14ac:dyDescent="0.25">
      <c r="A26" s="6"/>
      <c r="B26" s="7"/>
      <c r="C26" s="10"/>
      <c r="D26" s="10"/>
      <c r="E26" s="10"/>
    </row>
    <row r="27" spans="1:5" x14ac:dyDescent="0.25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4628343489.0599995</v>
      </c>
      <c r="D28" s="11">
        <f t="shared" ref="D28:E28" si="0">SUM(D5:D27)</f>
        <v>3170740315.7799997</v>
      </c>
      <c r="E28" s="11">
        <f t="shared" si="0"/>
        <v>4103998940.5299997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teLIStjrQm3nYbOUAzzXAUSR0JhnPJW259/7b8liP6elRXailuboC7+b404oqydFGba4OiL+SIjrEz8piKwpw==" saltValue="tynl/or+OeDZYk7L6wa/2w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E300"/>
  <sheetViews>
    <sheetView view="pageBreakPreview" zoomScale="90" zoomScaleNormal="13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5">
      <c r="A1" s="71" t="s">
        <v>491</v>
      </c>
      <c r="B1" s="71"/>
      <c r="C1" s="71"/>
      <c r="D1" s="71"/>
      <c r="E1" s="71"/>
    </row>
    <row r="2" spans="1:5" ht="28.2" customHeight="1" x14ac:dyDescent="0.25">
      <c r="A2" s="72" t="s">
        <v>810</v>
      </c>
      <c r="B2" s="72"/>
      <c r="C2" s="72"/>
      <c r="D2" s="72"/>
      <c r="E2" s="72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492</v>
      </c>
      <c r="C4" s="50" t="s">
        <v>597</v>
      </c>
      <c r="D4" s="50" t="s">
        <v>598</v>
      </c>
      <c r="E4" s="50" t="s">
        <v>599</v>
      </c>
    </row>
    <row r="5" spans="1:5" x14ac:dyDescent="0.25">
      <c r="A5" s="5"/>
      <c r="B5" s="23" t="s">
        <v>307</v>
      </c>
      <c r="C5" s="30">
        <f>C6+C11</f>
        <v>4628343489.0599995</v>
      </c>
      <c r="D5" s="30">
        <f t="shared" ref="D5:E5" si="0">D6+D11</f>
        <v>3170740315.7799997</v>
      </c>
      <c r="E5" s="30">
        <f t="shared" si="0"/>
        <v>4103998940.5299997</v>
      </c>
    </row>
    <row r="6" spans="1:5" x14ac:dyDescent="0.25">
      <c r="A6" s="24">
        <v>21</v>
      </c>
      <c r="B6" s="23" t="s">
        <v>465</v>
      </c>
      <c r="C6" s="31">
        <f>SUM(C7:C10)</f>
        <v>1940457591.0599997</v>
      </c>
      <c r="D6" s="31">
        <f t="shared" ref="D6:E6" si="1">SUM(D7:D10)</f>
        <v>1878832179.6699998</v>
      </c>
      <c r="E6" s="31">
        <f t="shared" si="1"/>
        <v>2507094124.2799997</v>
      </c>
    </row>
    <row r="7" spans="1:5" x14ac:dyDescent="0.25">
      <c r="A7" s="22">
        <v>21010100</v>
      </c>
      <c r="B7" s="21" t="s">
        <v>493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1879841127.0599997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1818215715.6699998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1918639633.0999999</v>
      </c>
    </row>
    <row r="8" spans="1:5" x14ac:dyDescent="0.25">
      <c r="A8" s="22">
        <v>21020100</v>
      </c>
      <c r="B8" s="21" t="s">
        <v>494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60616464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60616464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0</v>
      </c>
    </row>
    <row r="9" spans="1:5" x14ac:dyDescent="0.25">
      <c r="A9" s="22">
        <v>21020200</v>
      </c>
      <c r="B9" s="21" t="s">
        <v>495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25">
      <c r="A10" s="22">
        <v>21030100</v>
      </c>
      <c r="B10" s="21" t="s">
        <v>496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0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0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588454491.18000007</v>
      </c>
    </row>
    <row r="11" spans="1:5" x14ac:dyDescent="0.25">
      <c r="A11" s="24">
        <v>22</v>
      </c>
      <c r="B11" s="23" t="s">
        <v>497</v>
      </c>
      <c r="C11" s="31">
        <f>SUM(C12:C24)</f>
        <v>2687885898</v>
      </c>
      <c r="D11" s="31">
        <f t="shared" ref="D11:E11" si="2">SUM(D12:D24)</f>
        <v>1291908136.1100001</v>
      </c>
      <c r="E11" s="31">
        <f t="shared" si="2"/>
        <v>1596904816.25</v>
      </c>
    </row>
    <row r="12" spans="1:5" x14ac:dyDescent="0.25">
      <c r="A12" s="22">
        <v>22020100</v>
      </c>
      <c r="B12" s="21" t="s">
        <v>498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32000000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19697000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23800000</v>
      </c>
    </row>
    <row r="13" spans="1:5" x14ac:dyDescent="0.25">
      <c r="A13" s="22">
        <v>22020200</v>
      </c>
      <c r="B13" s="21" t="s">
        <v>499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2500000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500000</v>
      </c>
    </row>
    <row r="14" spans="1:5" x14ac:dyDescent="0.25">
      <c r="A14" s="22">
        <v>22020300</v>
      </c>
      <c r="B14" s="21" t="s">
        <v>500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804300000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43980500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246100000</v>
      </c>
    </row>
    <row r="15" spans="1:5" x14ac:dyDescent="0.25">
      <c r="A15" s="22">
        <v>22020400</v>
      </c>
      <c r="B15" s="21" t="s">
        <v>501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102200000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31018000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30200000</v>
      </c>
    </row>
    <row r="16" spans="1:5" x14ac:dyDescent="0.25">
      <c r="A16" s="22">
        <v>22020500</v>
      </c>
      <c r="B16" s="21" t="s">
        <v>502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106500000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16501057.110000001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20000000</v>
      </c>
    </row>
    <row r="17" spans="1:5" x14ac:dyDescent="0.25">
      <c r="A17" s="22">
        <v>22020600</v>
      </c>
      <c r="B17" s="21" t="s">
        <v>503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367235297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42523948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41000000</v>
      </c>
    </row>
    <row r="18" spans="1:5" x14ac:dyDescent="0.25">
      <c r="A18" s="22">
        <v>22020700</v>
      </c>
      <c r="B18" s="21" t="s">
        <v>504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13800000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9159000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11500000</v>
      </c>
    </row>
    <row r="19" spans="1:5" x14ac:dyDescent="0.25">
      <c r="A19" s="22">
        <v>22020800</v>
      </c>
      <c r="B19" s="21" t="s">
        <v>505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11500000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6954000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7000000</v>
      </c>
    </row>
    <row r="20" spans="1:5" x14ac:dyDescent="0.25">
      <c r="A20" s="22">
        <v>22020900</v>
      </c>
      <c r="B20" s="21" t="s">
        <v>506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0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0</v>
      </c>
    </row>
    <row r="21" spans="1:5" x14ac:dyDescent="0.25">
      <c r="A21" s="22">
        <v>22021000</v>
      </c>
      <c r="B21" s="21" t="s">
        <v>507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621842000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414829000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567500000</v>
      </c>
    </row>
    <row r="22" spans="1:5" x14ac:dyDescent="0.25">
      <c r="A22" s="22">
        <v>22040000</v>
      </c>
      <c r="B22" s="21" t="s">
        <v>508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565008601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647245631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589304816.25</v>
      </c>
    </row>
    <row r="23" spans="1:5" x14ac:dyDescent="0.25">
      <c r="A23" s="35">
        <v>22050000</v>
      </c>
      <c r="B23" s="27" t="s">
        <v>536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61000000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60000000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60000000</v>
      </c>
    </row>
    <row r="24" spans="1:5" x14ac:dyDescent="0.25">
      <c r="A24" s="35">
        <v>22060000</v>
      </c>
      <c r="B24" s="27" t="s">
        <v>537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0</v>
      </c>
    </row>
    <row r="25" spans="1:5" hidden="1" x14ac:dyDescent="0.25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5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5">
      <c r="A27" s="22" t="s">
        <v>341</v>
      </c>
      <c r="B27" s="23" t="s">
        <v>474</v>
      </c>
      <c r="C27" s="31">
        <f>C5</f>
        <v>4628343489.0599995</v>
      </c>
      <c r="D27" s="31">
        <f t="shared" ref="D27:E27" si="3">D5</f>
        <v>3170740315.7799997</v>
      </c>
      <c r="E27" s="31">
        <f t="shared" si="3"/>
        <v>4103998940.5299997</v>
      </c>
    </row>
    <row r="28" spans="1:5" hidden="1" x14ac:dyDescent="0.25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YtVGHq4eoFy7S7beXIjiBSxafaYmyjoDNf1/CediLvRjjk2MBVS5bTw/EARu+xEN8OA+S8BRhfsBAz9fZzVMLg==" saltValue="VqSB2pRa+za/aEKAo4m9zQ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5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1" t="s">
        <v>491</v>
      </c>
      <c r="B1" s="71"/>
      <c r="C1" s="71"/>
      <c r="D1" s="71"/>
      <c r="E1" s="71"/>
    </row>
    <row r="2" spans="1:5" ht="36.6" customHeight="1" x14ac:dyDescent="0.25">
      <c r="A2" s="73" t="s">
        <v>811</v>
      </c>
      <c r="B2" s="73"/>
      <c r="C2" s="73"/>
      <c r="D2" s="73"/>
      <c r="E2" s="73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492</v>
      </c>
      <c r="C4" s="50" t="s">
        <v>597</v>
      </c>
      <c r="D4" s="50" t="s">
        <v>598</v>
      </c>
      <c r="E4" s="50" t="s">
        <v>599</v>
      </c>
    </row>
    <row r="5" spans="1:5" x14ac:dyDescent="0.25">
      <c r="A5" s="20">
        <v>32010100</v>
      </c>
      <c r="B5" s="21" t="s">
        <v>509</v>
      </c>
      <c r="C5" s="28">
        <f>'PMD CAPITAL EXP F.xii'!D7+'AGRIC CAPITAL EXP F.xii'!D7+'FINANCE CAPITAL EXP F.xii'!D7+'WORKS CAPITAL EXP F.xii'!D7+'ESD CAPITAL EXP F.xii'!D7+'PHC CAPITAL EXP F.xii'!D7+'WATSAN CAPITAL EXP F.xii'!D7</f>
        <v>1211047241.76</v>
      </c>
      <c r="D5" s="28">
        <f>'PMD CAPITAL EXP F.xii'!E7+'AGRIC CAPITAL EXP F.xii'!E7+'FINANCE CAPITAL EXP F.xii'!E7+'WORKS CAPITAL EXP F.xii'!E7+'ESD CAPITAL EXP F.xii'!E7+'PHC CAPITAL EXP F.xii'!E7+'WATSAN CAPITAL EXP F.xii'!E7</f>
        <v>712263400.5</v>
      </c>
      <c r="E5" s="28">
        <f>'PMD CAPITAL EXP F.xii'!F7+'AGRIC CAPITAL EXP F.xii'!F7+'FINANCE CAPITAL EXP F.xii'!F7+'WORKS CAPITAL EXP F.xii'!F7+'ESD CAPITAL EXP F.xii'!F7+'PHC CAPITAL EXP F.xii'!F7+'WATSAN CAPITAL EXP F.xii'!F7</f>
        <v>670000000</v>
      </c>
    </row>
    <row r="6" spans="1:5" x14ac:dyDescent="0.25">
      <c r="A6" s="20">
        <v>32010200</v>
      </c>
      <c r="B6" s="21" t="s">
        <v>601</v>
      </c>
      <c r="C6" s="28">
        <f>'PMD CAPITAL EXP F.xii'!D17+'AGRIC CAPITAL EXP F.xii'!D17+'FINANCE CAPITAL EXP F.xii'!D11+'WORKS CAPITAL EXP F.xii'!D17+'ESD CAPITAL EXP F.xii'!D17+'PHC CAPITAL EXP F.xii'!D17+'WATSAN CAPITAL EXP F.xii'!D17</f>
        <v>580106764</v>
      </c>
      <c r="D6" s="28">
        <f>'PMD CAPITAL EXP F.xii'!E17+'AGRIC CAPITAL EXP F.xii'!E17+'FINANCE CAPITAL EXP F.xii'!E11+'WORKS CAPITAL EXP F.xii'!E17+'ESD CAPITAL EXP F.xii'!E17+'PHC CAPITAL EXP F.xii'!E17+'WATSAN CAPITAL EXP F.xii'!E17</f>
        <v>155711199</v>
      </c>
      <c r="E6" s="28">
        <f>'PMD CAPITAL EXP F.xii'!F17+'AGRIC CAPITAL EXP F.xii'!F17+'FINANCE CAPITAL EXP F.xii'!F11+'WORKS CAPITAL EXP F.xii'!F17+'ESD CAPITAL EXP F.xii'!F17+'PHC CAPITAL EXP F.xii'!F17+'WATSAN CAPITAL EXP F.xii'!F17</f>
        <v>2156316433.1500001</v>
      </c>
    </row>
    <row r="7" spans="1:5" x14ac:dyDescent="0.25">
      <c r="A7" s="20">
        <v>32010300</v>
      </c>
      <c r="B7" s="21" t="s">
        <v>510</v>
      </c>
      <c r="C7" s="28">
        <f>'PMD CAPITAL EXP F.xii'!D28+'AGRIC CAPITAL EXP F.xii'!D28+'FINANCE CAPITAL EXP F.xii'!D16+'WORKS CAPITAL EXP F.xii'!D28+'ESD CAPITAL EXP F.xii'!D28+'PHC CAPITAL EXP F.xii'!D28+'WATSAN CAPITAL EXP F.xii'!D28</f>
        <v>255000000</v>
      </c>
      <c r="D7" s="28">
        <f>'PMD CAPITAL EXP F.xii'!E28+'AGRIC CAPITAL EXP F.xii'!E28+'FINANCE CAPITAL EXP F.xii'!E16+'WORKS CAPITAL EXP F.xii'!E28+'ESD CAPITAL EXP F.xii'!E28+'PHC CAPITAL EXP F.xii'!E28+'WATSAN CAPITAL EXP F.xii'!E28</f>
        <v>500000</v>
      </c>
      <c r="E7" s="28">
        <f>'PMD CAPITAL EXP F.xii'!F28+'AGRIC CAPITAL EXP F.xii'!F28+'FINANCE CAPITAL EXP F.xii'!F16+'WORKS CAPITAL EXP F.xii'!F28+'ESD CAPITAL EXP F.xii'!F28+'PHC CAPITAL EXP F.xii'!F28+'WATSAN CAPITAL EXP F.xii'!F28</f>
        <v>1000000</v>
      </c>
    </row>
    <row r="8" spans="1:5" x14ac:dyDescent="0.25">
      <c r="A8" s="20">
        <v>32010400</v>
      </c>
      <c r="B8" s="21" t="s">
        <v>511</v>
      </c>
      <c r="C8" s="28">
        <f>'PMD CAPITAL EXP F.xii'!D34+'AGRIC CAPITAL EXP F.xii'!D34+'FINANCE CAPITAL EXP F.xii'!D22+'WORKS CAPITAL EXP F.xii'!D34+'ESD CAPITAL EXP F.xii'!D34+'PHC CAPITAL EXP F.xii'!D34+'WATSAN CAPITAL EXP F.xii'!D34</f>
        <v>490000000</v>
      </c>
      <c r="D8" s="28">
        <f>'PMD CAPITAL EXP F.xii'!E34+'AGRIC CAPITAL EXP F.xii'!E34+'FINANCE CAPITAL EXP F.xii'!E22+'WORKS CAPITAL EXP F.xii'!E34+'ESD CAPITAL EXP F.xii'!E34+'PHC CAPITAL EXP F.xii'!E34+'WATSAN CAPITAL EXP F.xii'!E34</f>
        <v>143364250</v>
      </c>
      <c r="E8" s="28">
        <f>'PMD CAPITAL EXP F.xii'!F34+'AGRIC CAPITAL EXP F.xii'!F34+'FINANCE CAPITAL EXP F.xii'!F22+'WORKS CAPITAL EXP F.xii'!F34+'ESD CAPITAL EXP F.xii'!F34+'PHC CAPITAL EXP F.xii'!F34+'WATSAN CAPITAL EXP F.xii'!F34</f>
        <v>200000000</v>
      </c>
    </row>
    <row r="9" spans="1:5" x14ac:dyDescent="0.25">
      <c r="A9" s="20">
        <v>32010500</v>
      </c>
      <c r="B9" s="21" t="s">
        <v>512</v>
      </c>
      <c r="C9" s="28">
        <f>'PMD CAPITAL EXP F.xii'!D40+'AGRIC CAPITAL EXP F.xii'!D40+'FINANCE CAPITAL EXP F.xii'!D28+'WORKS CAPITAL EXP F.xii'!D40+'ESD CAPITAL EXP F.xii'!D40+'PHC CAPITAL EXP F.xii'!D40+'WATSAN CAPITAL EXP F.xii'!D40</f>
        <v>6000000</v>
      </c>
      <c r="D9" s="28">
        <f>'PMD CAPITAL EXP F.xii'!E40+'AGRIC CAPITAL EXP F.xii'!E40+'FINANCE CAPITAL EXP F.xii'!E28+'WORKS CAPITAL EXP F.xii'!E40+'ESD CAPITAL EXP F.xii'!E40+'PHC CAPITAL EXP F.xii'!E40+'WATSAN CAPITAL EXP F.xii'!E40</f>
        <v>0</v>
      </c>
      <c r="E9" s="28">
        <f>'PMD CAPITAL EXP F.xii'!F40+'AGRIC CAPITAL EXP F.xii'!F40+'FINANCE CAPITAL EXP F.xii'!F28+'WORKS CAPITAL EXP F.xii'!F40+'ESD CAPITAL EXP F.xii'!F40+'PHC CAPITAL EXP F.xii'!F40+'WATSAN CAPITAL EXP F.xii'!F40</f>
        <v>5500000</v>
      </c>
    </row>
    <row r="10" spans="1:5" x14ac:dyDescent="0.25">
      <c r="A10" s="20">
        <v>32010600</v>
      </c>
      <c r="B10" s="21" t="s">
        <v>513</v>
      </c>
      <c r="C10" s="28">
        <f>'PMD CAPITAL EXP F.xii'!D49+'AGRIC CAPITAL EXP F.xii'!D49+'FINANCE CAPITAL EXP F.xii'!D37+'WORKS CAPITAL EXP F.xii'!D49+'ESD CAPITAL EXP F.xii'!D49+'PHC CAPITAL EXP F.xii'!D49+'WATSAN CAPITAL EXP F.xii'!D49</f>
        <v>16000000</v>
      </c>
      <c r="D10" s="28">
        <f>'PMD CAPITAL EXP F.xii'!E49+'AGRIC CAPITAL EXP F.xii'!E49+'FINANCE CAPITAL EXP F.xii'!E37+'WORKS CAPITAL EXP F.xii'!E49+'ESD CAPITAL EXP F.xii'!E49+'PHC CAPITAL EXP F.xii'!E49+'WATSAN CAPITAL EXP F.xii'!E49</f>
        <v>7311000</v>
      </c>
      <c r="E10" s="28">
        <f>'PMD CAPITAL EXP F.xii'!F49+'AGRIC CAPITAL EXP F.xii'!F49+'FINANCE CAPITAL EXP F.xii'!F37+'WORKS CAPITAL EXP F.xii'!F49+'ESD CAPITAL EXP F.xii'!F49+'PHC CAPITAL EXP F.xii'!F49+'WATSAN CAPITAL EXP F.xii'!F49</f>
        <v>8500000</v>
      </c>
    </row>
    <row r="11" spans="1:5" x14ac:dyDescent="0.25">
      <c r="A11" s="20">
        <v>32010900</v>
      </c>
      <c r="B11" s="21" t="s">
        <v>514</v>
      </c>
      <c r="C11" s="28">
        <f>'PMD CAPITAL EXP F.xii'!D56+'AGRIC CAPITAL EXP F.xii'!D56+'FINANCE CAPITAL EXP F.xii'!D44+'WORKS CAPITAL EXP F.xii'!D56+'ESD CAPITAL EXP F.xii'!D56+'PHC CAPITAL EXP F.xii'!D56+'WATSAN CAPITAL EXP F.xii'!D56</f>
        <v>792700000</v>
      </c>
      <c r="D11" s="28">
        <f>'PMD CAPITAL EXP F.xii'!E56+'AGRIC CAPITAL EXP F.xii'!E56+'FINANCE CAPITAL EXP F.xii'!E44+'WORKS CAPITAL EXP F.xii'!E56+'ESD CAPITAL EXP F.xii'!E56+'PHC CAPITAL EXP F.xii'!E56+'WATSAN CAPITAL EXP F.xii'!E56</f>
        <v>3472000</v>
      </c>
      <c r="E11" s="28">
        <f>'PMD CAPITAL EXP F.xii'!F56+'AGRIC CAPITAL EXP F.xii'!F56+'FINANCE CAPITAL EXP F.xii'!F44+'WORKS CAPITAL EXP F.xii'!F56+'ESD CAPITAL EXP F.xii'!F56+'PHC CAPITAL EXP F.xii'!F56+'WATSAN CAPITAL EXP F.xii'!F56</f>
        <v>52890977.350000001</v>
      </c>
    </row>
    <row r="12" spans="1:5" x14ac:dyDescent="0.25">
      <c r="A12" s="20">
        <v>32020100</v>
      </c>
      <c r="B12" s="21" t="s">
        <v>515</v>
      </c>
      <c r="C12" s="28">
        <f>'PMD CAPITAL EXP F.xii'!D68+'AGRIC CAPITAL EXP F.xii'!D68+'FINANCE CAPITAL EXP F.xii'!D56+'WORKS CAPITAL EXP F.xii'!D68+'ESD CAPITAL EXP F.xii'!D68+'PHC CAPITAL EXP F.xii'!D68+'WATSAN CAPITAL EXP F.xii'!D68</f>
        <v>0</v>
      </c>
      <c r="D12" s="28">
        <f>'PMD CAPITAL EXP F.xii'!E68+'AGRIC CAPITAL EXP F.xii'!E68+'FINANCE CAPITAL EXP F.xii'!E56+'WORKS CAPITAL EXP F.xii'!E68+'ESD CAPITAL EXP F.xii'!E68+'PHC CAPITAL EXP F.xii'!E68+'WATSAN CAPITAL EXP F.xii'!E68</f>
        <v>0</v>
      </c>
      <c r="E12" s="28">
        <f>'PMD CAPITAL EXP F.xii'!F68+'AGRIC CAPITAL EXP F.xii'!F68+'FINANCE CAPITAL EXP F.xii'!F56+'WORKS CAPITAL EXP F.xii'!F68+'ESD CAPITAL EXP F.xii'!F68+'PHC CAPITAL EXP F.xii'!F68+'WATSAN CAPITAL EXP F.xii'!F68</f>
        <v>200000000</v>
      </c>
    </row>
    <row r="13" spans="1:5" x14ac:dyDescent="0.25">
      <c r="A13" s="20">
        <v>32030100</v>
      </c>
      <c r="B13" s="21" t="s">
        <v>466</v>
      </c>
      <c r="C13" s="28">
        <f>'PMD CAPITAL EXP F.xii'!D75+'AGRIC CAPITAL EXP F.xii'!D75+'FINANCE CAPITAL EXP F.xii'!D63+'WORKS CAPITAL EXP F.xii'!D75+'ESD CAPITAL EXP F.xii'!D75+'PHC CAPITAL EXP F.xii'!D75+'WATSAN CAPITAL EXP F.xii'!D75</f>
        <v>5500000</v>
      </c>
      <c r="D13" s="28">
        <f>'PMD CAPITAL EXP F.xii'!E75+'AGRIC CAPITAL EXP F.xii'!E75+'FINANCE CAPITAL EXP F.xii'!E63+'WORKS CAPITAL EXP F.xii'!E75+'ESD CAPITAL EXP F.xii'!E75+'PHC CAPITAL EXP F.xii'!E75+'WATSAN CAPITAL EXP F.xii'!E75</f>
        <v>2700000</v>
      </c>
      <c r="E13" s="28">
        <f>'PMD CAPITAL EXP F.xii'!F75+'AGRIC CAPITAL EXP F.xii'!F75+'FINANCE CAPITAL EXP F.xii'!F63+'WORKS CAPITAL EXP F.xii'!F75+'ESD CAPITAL EXP F.xii'!F75+'PHC CAPITAL EXP F.xii'!F75+'WATSAN CAPITAL EXP F.xii'!F75</f>
        <v>3500000</v>
      </c>
    </row>
    <row r="14" spans="1:5" x14ac:dyDescent="0.25">
      <c r="A14" s="20">
        <v>32011000</v>
      </c>
      <c r="B14" s="21" t="s">
        <v>554</v>
      </c>
      <c r="C14" s="28">
        <f>'PMD CAPITAL EXP F.xii'!D81+'AGRIC CAPITAL EXP F.xii'!D81+'FINANCE CAPITAL EXP F.xii'!D69+'WORKS CAPITAL EXP F.xii'!D81+'ESD CAPITAL EXP F.xii'!D81+'PHC CAPITAL EXP F.xii'!D81+'WATSAN CAPITAL EXP F.xii'!D81</f>
        <v>0</v>
      </c>
      <c r="D14" s="28">
        <f>'PMD CAPITAL EXP F.xii'!E81+'AGRIC CAPITAL EXP F.xii'!E81+'FINANCE CAPITAL EXP F.xii'!E69+'WORKS CAPITAL EXP F.xii'!E81+'ESD CAPITAL EXP F.xii'!E81+'PHC CAPITAL EXP F.xii'!E81+'WATSAN CAPITAL EXP F.xii'!E81</f>
        <v>0</v>
      </c>
      <c r="E14" s="28">
        <f>'PMD CAPITAL EXP F.xii'!F81+'AGRIC CAPITAL EXP F.xii'!F81+'FINANCE CAPITAL EXP F.xii'!F69+'WORKS CAPITAL EXP F.xii'!F81+'ESD CAPITAL EXP F.xii'!F81+'PHC CAPITAL EXP F.xii'!F81+'WATSAN CAPITAL EXP F.xii'!F81</f>
        <v>0</v>
      </c>
    </row>
    <row r="15" spans="1:5" hidden="1" x14ac:dyDescent="0.25">
      <c r="A15" s="21" t="s">
        <v>341</v>
      </c>
      <c r="B15" s="21" t="s">
        <v>341</v>
      </c>
      <c r="C15" s="21"/>
      <c r="D15" s="21"/>
      <c r="E15" s="21"/>
    </row>
    <row r="16" spans="1:5" hidden="1" x14ac:dyDescent="0.25">
      <c r="A16" s="21" t="s">
        <v>341</v>
      </c>
      <c r="B16" s="21" t="s">
        <v>341</v>
      </c>
      <c r="C16" s="21"/>
      <c r="D16" s="21"/>
      <c r="E16" s="21"/>
    </row>
    <row r="17" spans="1:5" hidden="1" x14ac:dyDescent="0.25">
      <c r="A17" s="21" t="s">
        <v>341</v>
      </c>
      <c r="B17" s="21" t="s">
        <v>341</v>
      </c>
      <c r="C17" s="21"/>
      <c r="D17" s="21"/>
      <c r="E17" s="21"/>
    </row>
    <row r="18" spans="1:5" hidden="1" x14ac:dyDescent="0.25">
      <c r="A18" s="21" t="s">
        <v>341</v>
      </c>
      <c r="B18" s="21" t="s">
        <v>341</v>
      </c>
      <c r="C18" s="21"/>
      <c r="D18" s="21"/>
      <c r="E18" s="21"/>
    </row>
    <row r="19" spans="1:5" hidden="1" x14ac:dyDescent="0.25">
      <c r="A19" s="21" t="s">
        <v>341</v>
      </c>
      <c r="B19" s="21" t="s">
        <v>341</v>
      </c>
      <c r="C19" s="21"/>
      <c r="D19" s="21"/>
      <c r="E19" s="21"/>
    </row>
    <row r="20" spans="1:5" hidden="1" x14ac:dyDescent="0.25">
      <c r="A20" s="21" t="s">
        <v>341</v>
      </c>
      <c r="B20" s="21" t="s">
        <v>341</v>
      </c>
      <c r="C20" s="21"/>
      <c r="D20" s="21"/>
      <c r="E20" s="21"/>
    </row>
    <row r="21" spans="1:5" hidden="1" x14ac:dyDescent="0.25">
      <c r="A21" s="21" t="s">
        <v>341</v>
      </c>
      <c r="B21" s="21" t="s">
        <v>341</v>
      </c>
      <c r="C21" s="21"/>
      <c r="D21" s="21"/>
      <c r="E21" s="21"/>
    </row>
    <row r="22" spans="1:5" hidden="1" x14ac:dyDescent="0.25">
      <c r="A22" s="21" t="s">
        <v>341</v>
      </c>
      <c r="B22" s="21" t="s">
        <v>341</v>
      </c>
      <c r="C22" s="21"/>
      <c r="D22" s="21"/>
      <c r="E22" s="21"/>
    </row>
    <row r="23" spans="1:5" hidden="1" x14ac:dyDescent="0.25">
      <c r="A23" s="21" t="s">
        <v>341</v>
      </c>
      <c r="B23" s="21" t="s">
        <v>341</v>
      </c>
      <c r="C23" s="21"/>
      <c r="D23" s="21"/>
      <c r="E23" s="21"/>
    </row>
    <row r="24" spans="1:5" hidden="1" x14ac:dyDescent="0.25">
      <c r="A24" s="21" t="s">
        <v>341</v>
      </c>
      <c r="B24" s="21" t="s">
        <v>341</v>
      </c>
      <c r="C24" s="21"/>
      <c r="D24" s="21"/>
      <c r="E24" s="21"/>
    </row>
    <row r="25" spans="1:5" hidden="1" x14ac:dyDescent="0.25">
      <c r="A25" s="21" t="s">
        <v>341</v>
      </c>
      <c r="B25" s="21" t="s">
        <v>341</v>
      </c>
      <c r="C25" s="21"/>
      <c r="D25" s="21"/>
      <c r="E25" s="21"/>
    </row>
    <row r="26" spans="1:5" hidden="1" x14ac:dyDescent="0.25">
      <c r="A26" s="21" t="s">
        <v>341</v>
      </c>
      <c r="B26" s="21" t="s">
        <v>341</v>
      </c>
      <c r="C26" s="21"/>
      <c r="D26" s="21"/>
      <c r="E26" s="21"/>
    </row>
    <row r="27" spans="1:5" x14ac:dyDescent="0.25">
      <c r="A27" s="21" t="s">
        <v>341</v>
      </c>
      <c r="B27" s="21" t="s">
        <v>341</v>
      </c>
      <c r="C27" s="21"/>
      <c r="D27" s="21"/>
      <c r="E27" s="21"/>
    </row>
    <row r="28" spans="1:5" x14ac:dyDescent="0.25">
      <c r="A28" s="21" t="s">
        <v>341</v>
      </c>
      <c r="B28" s="23" t="s">
        <v>516</v>
      </c>
      <c r="C28" s="29">
        <f>SUM(C5:C27)</f>
        <v>3356354005.7600002</v>
      </c>
      <c r="D28" s="29">
        <f t="shared" ref="D28:E28" si="0">SUM(D5:D27)</f>
        <v>1025321849.5</v>
      </c>
      <c r="E28" s="29">
        <f t="shared" si="0"/>
        <v>3297707410.5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7vRGpwNIkwtrDyjBBNTFvkIVFEXbg/IkQJmJnhpf8R3ioiI7TNHMNUxfGv7e365oTHWg356BSaA1c6xrGXdj4A==" saltValue="KqhxXN/iShpHVTN4Uxu8c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RowHeight="15" x14ac:dyDescent="0.25"/>
  <cols>
    <col min="1" max="1" width="16" style="1" customWidth="1"/>
    <col min="2" max="2" width="52" style="1" bestFit="1" customWidth="1"/>
    <col min="3" max="5" width="24.33203125" style="1" bestFit="1" customWidth="1"/>
    <col min="6" max="16384" width="8.88671875" style="1"/>
  </cols>
  <sheetData>
    <row r="1" spans="1:5" x14ac:dyDescent="0.25">
      <c r="A1" s="71" t="s">
        <v>528</v>
      </c>
      <c r="B1" s="71"/>
      <c r="C1" s="71"/>
      <c r="D1" s="71"/>
      <c r="E1" s="71"/>
    </row>
    <row r="2" spans="1:5" ht="39.6" customHeight="1" x14ac:dyDescent="0.25">
      <c r="A2" s="73" t="s">
        <v>812</v>
      </c>
      <c r="B2" s="73"/>
      <c r="C2" s="73"/>
      <c r="D2" s="73"/>
      <c r="E2" s="73"/>
    </row>
    <row r="3" spans="1:5" x14ac:dyDescent="0.25">
      <c r="A3" s="49"/>
      <c r="B3" s="49"/>
      <c r="C3" s="49"/>
      <c r="D3" s="49"/>
      <c r="E3" s="49"/>
    </row>
    <row r="4" spans="1:5" ht="45" x14ac:dyDescent="0.25">
      <c r="A4" s="46" t="s">
        <v>0</v>
      </c>
      <c r="B4" s="47" t="s">
        <v>481</v>
      </c>
      <c r="C4" s="50" t="s">
        <v>597</v>
      </c>
      <c r="D4" s="50" t="s">
        <v>598</v>
      </c>
      <c r="E4" s="50" t="s">
        <v>599</v>
      </c>
    </row>
    <row r="5" spans="1:5" x14ac:dyDescent="0.25">
      <c r="A5" s="25" t="s">
        <v>517</v>
      </c>
      <c r="B5" s="27" t="s">
        <v>482</v>
      </c>
      <c r="C5" s="11">
        <v>0</v>
      </c>
      <c r="D5" s="11">
        <v>0</v>
      </c>
      <c r="E5" s="11">
        <v>0</v>
      </c>
    </row>
    <row r="6" spans="1:5" x14ac:dyDescent="0.25">
      <c r="A6" s="25" t="s">
        <v>518</v>
      </c>
      <c r="B6" s="27" t="s">
        <v>483</v>
      </c>
      <c r="C6" s="11">
        <v>0</v>
      </c>
      <c r="D6" s="11">
        <v>0</v>
      </c>
      <c r="E6" s="11">
        <v>0</v>
      </c>
    </row>
    <row r="7" spans="1:5" x14ac:dyDescent="0.25">
      <c r="A7" s="25" t="s">
        <v>519</v>
      </c>
      <c r="B7" s="27" t="s">
        <v>484</v>
      </c>
      <c r="C7" s="11">
        <v>0</v>
      </c>
      <c r="D7" s="11">
        <v>0</v>
      </c>
      <c r="E7" s="11">
        <v>0</v>
      </c>
    </row>
    <row r="8" spans="1:5" x14ac:dyDescent="0.25">
      <c r="A8" s="25" t="s">
        <v>520</v>
      </c>
      <c r="B8" s="21" t="s">
        <v>762</v>
      </c>
      <c r="C8" s="11">
        <f>'PMD CAPITAL EXP F.xii'!D6</f>
        <v>410500000</v>
      </c>
      <c r="D8" s="11">
        <f>'PMD CAPITAL EXP F.xii'!E6</f>
        <v>138063950</v>
      </c>
      <c r="E8" s="11">
        <f>'PMD CAPITAL EXP F.xii'!F6</f>
        <v>285000000</v>
      </c>
    </row>
    <row r="9" spans="1:5" x14ac:dyDescent="0.25">
      <c r="A9" s="25" t="s">
        <v>521</v>
      </c>
      <c r="B9" s="21" t="s">
        <v>485</v>
      </c>
      <c r="C9" s="11">
        <f>'AGRIC CAPITAL EXP F.xii'!D6</f>
        <v>874000000</v>
      </c>
      <c r="D9" s="11">
        <f>'AGRIC CAPITAL EXP F.xii'!E6</f>
        <v>4303000</v>
      </c>
      <c r="E9" s="11">
        <f>'AGRIC CAPITAL EXP F.xii'!F6</f>
        <v>40890977.350000001</v>
      </c>
    </row>
    <row r="10" spans="1:5" x14ac:dyDescent="0.25">
      <c r="A10" s="25" t="s">
        <v>522</v>
      </c>
      <c r="B10" s="21" t="s">
        <v>486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1769067343.73</v>
      </c>
    </row>
    <row r="11" spans="1:5" x14ac:dyDescent="0.25">
      <c r="A11" s="25" t="s">
        <v>523</v>
      </c>
      <c r="B11" s="21" t="s">
        <v>487</v>
      </c>
      <c r="C11" s="11">
        <f>'WORKS CAPITAL EXP F.xii'!D6</f>
        <v>453000000</v>
      </c>
      <c r="D11" s="11">
        <f>'WORKS CAPITAL EXP F.xii'!E6</f>
        <v>168790787</v>
      </c>
      <c r="E11" s="11">
        <f>'WORKS CAPITAL EXP F.xii'!F6</f>
        <v>655749089.42000008</v>
      </c>
    </row>
    <row r="12" spans="1:5" x14ac:dyDescent="0.25">
      <c r="A12" s="25" t="s">
        <v>524</v>
      </c>
      <c r="B12" s="21" t="s">
        <v>488</v>
      </c>
      <c r="C12" s="11">
        <f>'ESD CAPITAL EXP F.xii'!D6</f>
        <v>431700000</v>
      </c>
      <c r="D12" s="11">
        <f>'ESD CAPITAL EXP F.xii'!E6</f>
        <v>324676112.5</v>
      </c>
      <c r="E12" s="11">
        <f>'ESD CAPITAL EXP F.xii'!F6</f>
        <v>286000000</v>
      </c>
    </row>
    <row r="13" spans="1:5" x14ac:dyDescent="0.25">
      <c r="A13" s="25" t="s">
        <v>525</v>
      </c>
      <c r="B13" s="21" t="s">
        <v>769</v>
      </c>
      <c r="C13" s="11">
        <f>'PHC CAPITAL EXP F.xii'!D6</f>
        <v>1040547241.76</v>
      </c>
      <c r="D13" s="11">
        <f>'PHC CAPITAL EXP F.xii'!E6</f>
        <v>375672000</v>
      </c>
      <c r="E13" s="11">
        <f>'PHC CAPITAL EXP F.xii'!F6</f>
        <v>231000000</v>
      </c>
    </row>
    <row r="14" spans="1:5" x14ac:dyDescent="0.25">
      <c r="A14" s="25" t="s">
        <v>526</v>
      </c>
      <c r="B14" s="21" t="s">
        <v>489</v>
      </c>
      <c r="C14" s="11">
        <f>'WATSAN CAPITAL EXP F.xii'!D6</f>
        <v>146606764</v>
      </c>
      <c r="D14" s="11">
        <f>'WATSAN CAPITAL EXP F.xii'!E6</f>
        <v>13816000</v>
      </c>
      <c r="E14" s="11">
        <f>'WATSAN CAPITAL EXP F.xii'!F6</f>
        <v>30000000</v>
      </c>
    </row>
    <row r="15" spans="1:5" x14ac:dyDescent="0.25">
      <c r="A15" s="25" t="s">
        <v>527</v>
      </c>
      <c r="B15" s="27" t="s">
        <v>490</v>
      </c>
      <c r="C15" s="11">
        <v>0</v>
      </c>
      <c r="D15" s="11">
        <v>0</v>
      </c>
      <c r="E15" s="11">
        <v>0</v>
      </c>
    </row>
    <row r="16" spans="1:5" hidden="1" x14ac:dyDescent="0.25">
      <c r="A16" s="6"/>
      <c r="B16" s="7"/>
      <c r="C16" s="11"/>
      <c r="D16" s="11"/>
      <c r="E16" s="11"/>
    </row>
    <row r="17" spans="1:5" hidden="1" x14ac:dyDescent="0.25">
      <c r="A17" s="6"/>
      <c r="B17" s="7"/>
      <c r="C17" s="10"/>
      <c r="D17" s="10"/>
      <c r="E17" s="10"/>
    </row>
    <row r="18" spans="1:5" hidden="1" x14ac:dyDescent="0.25">
      <c r="A18" s="6"/>
      <c r="B18" s="7"/>
      <c r="C18" s="10"/>
      <c r="D18" s="10"/>
      <c r="E18" s="10"/>
    </row>
    <row r="19" spans="1:5" hidden="1" x14ac:dyDescent="0.25">
      <c r="A19" s="6"/>
      <c r="B19" s="7"/>
      <c r="C19" s="10"/>
      <c r="D19" s="10"/>
      <c r="E19" s="10"/>
    </row>
    <row r="20" spans="1:5" hidden="1" x14ac:dyDescent="0.25">
      <c r="A20" s="4"/>
      <c r="B20" s="5"/>
      <c r="C20" s="11"/>
      <c r="D20" s="11"/>
      <c r="E20" s="11"/>
    </row>
    <row r="21" spans="1:5" hidden="1" x14ac:dyDescent="0.25">
      <c r="A21" s="6"/>
      <c r="B21" s="7"/>
      <c r="C21" s="10"/>
      <c r="D21" s="10"/>
      <c r="E21" s="10"/>
    </row>
    <row r="22" spans="1:5" hidden="1" x14ac:dyDescent="0.25">
      <c r="A22" s="4"/>
      <c r="B22" s="5"/>
      <c r="C22" s="11"/>
      <c r="D22" s="11"/>
      <c r="E22" s="11"/>
    </row>
    <row r="23" spans="1:5" hidden="1" x14ac:dyDescent="0.25">
      <c r="A23" s="4"/>
      <c r="B23" s="5"/>
      <c r="C23" s="11"/>
      <c r="D23" s="11"/>
      <c r="E23" s="11"/>
    </row>
    <row r="24" spans="1:5" x14ac:dyDescent="0.25">
      <c r="A24" s="6"/>
      <c r="B24" s="7"/>
      <c r="C24" s="10"/>
      <c r="D24" s="10"/>
      <c r="E24" s="10"/>
    </row>
    <row r="25" spans="1:5" x14ac:dyDescent="0.25">
      <c r="A25" s="4"/>
      <c r="B25" s="5" t="s">
        <v>474</v>
      </c>
      <c r="C25" s="11">
        <f>SUM(C5:C24)</f>
        <v>3356354005.7600002</v>
      </c>
      <c r="D25" s="11">
        <f t="shared" ref="D25:E25" si="0">SUM(D5:D24)</f>
        <v>1025321849.5</v>
      </c>
      <c r="E25" s="11">
        <f t="shared" si="0"/>
        <v>3297707410.5</v>
      </c>
    </row>
    <row r="26" spans="1:5" hidden="1" x14ac:dyDescent="0.25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58amNM7LuCVoumhCJcLZPiEAPJbMvQweYoLwiogwYV1zv1VWJcM8T+XCiQH5VRYiCYKAfHMRUiBADeyVB8X2g==" saltValue="UVHfLCu9dWzb7Jn4joh5LA==" spinCount="100000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2:E300"/>
  <sheetViews>
    <sheetView view="pageBreakPreview" zoomScale="90" zoomScaleNormal="140" zoomScaleSheetLayoutView="90" workbookViewId="0">
      <selection activeCell="E6" sqref="E6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813</v>
      </c>
      <c r="B3" s="73"/>
      <c r="C3" s="73"/>
      <c r="D3" s="73"/>
      <c r="E3" s="73"/>
    </row>
    <row r="4" spans="1:5" x14ac:dyDescent="0.25">
      <c r="A4" s="72" t="s">
        <v>759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16185484.92</v>
      </c>
      <c r="D7" s="12">
        <f t="shared" ref="D7:E7" si="0">D8+D13+D20</f>
        <v>16185484.92</v>
      </c>
      <c r="E7" s="12">
        <f t="shared" si="0"/>
        <v>6340924.9199999999</v>
      </c>
    </row>
    <row r="8" spans="1:5" s="1" customFormat="1" x14ac:dyDescent="0.25">
      <c r="A8" s="3">
        <v>2101</v>
      </c>
      <c r="B8" s="3" t="s">
        <v>5</v>
      </c>
      <c r="C8" s="12">
        <f>C9</f>
        <v>6340924.9199999999</v>
      </c>
      <c r="D8" s="12">
        <f t="shared" ref="D8:E8" si="1">D9</f>
        <v>6340924.9199999999</v>
      </c>
      <c r="E8" s="12">
        <f t="shared" si="1"/>
        <v>6340924.9199999999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6340924.9199999999</v>
      </c>
      <c r="D9" s="12">
        <f t="shared" ref="D9:E9" si="2">SUM(D10:D12)</f>
        <v>6340924.9199999999</v>
      </c>
      <c r="E9" s="12">
        <f t="shared" si="2"/>
        <v>6340924.9199999999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6340924.9199999999</v>
      </c>
      <c r="D12" s="41">
        <v>6340924.9199999999</v>
      </c>
      <c r="E12" s="41">
        <v>6340924.9199999999</v>
      </c>
    </row>
    <row r="13" spans="1:5" s="1" customFormat="1" x14ac:dyDescent="0.25">
      <c r="A13" s="3">
        <v>2102</v>
      </c>
      <c r="B13" s="3" t="s">
        <v>9</v>
      </c>
      <c r="C13" s="12">
        <f>C14+C18</f>
        <v>9844560</v>
      </c>
      <c r="D13" s="12">
        <f t="shared" ref="D13:E13" si="3">D14+D18</f>
        <v>9844560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9844560</v>
      </c>
      <c r="D14" s="12">
        <f t="shared" ref="D14:E14" si="4">SUM(D15:D17)</f>
        <v>9844560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9844560</v>
      </c>
      <c r="D15" s="41">
        <v>9844560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IE+X8egki3TYzkiTiS/OK1Mo80iXALoFrSxkMuVE300KYlRGJlESqxvEGLYbVq6yukM5/o2kVFWpdQNuaqBMrA==" saltValue="VegqkT917eLsFLkII94mi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3:E300"/>
  <sheetViews>
    <sheetView view="pageBreakPreview" topLeftCell="B49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814</v>
      </c>
      <c r="B4" s="73"/>
      <c r="C4" s="73"/>
      <c r="D4" s="73"/>
      <c r="E4" s="73"/>
    </row>
    <row r="5" spans="1:5" x14ac:dyDescent="0.25">
      <c r="A5" s="72" t="s">
        <v>759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386935297</v>
      </c>
      <c r="D7" s="12">
        <f t="shared" ref="D7:E7" si="0">D8+D84+D88+D93</f>
        <v>60336948</v>
      </c>
      <c r="E7" s="12">
        <f t="shared" si="0"/>
        <v>61000000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386935297</v>
      </c>
      <c r="D8" s="12">
        <f t="shared" ref="D8:E8" si="1">D9+D14+D22+D36+D45+D48+D54+D63+D67+D70</f>
        <v>60336948</v>
      </c>
      <c r="E8" s="12">
        <f t="shared" si="1"/>
        <v>61000000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4000000</v>
      </c>
      <c r="D9" s="12">
        <f t="shared" ref="D9:E9" si="2">SUM(D10:D13)</f>
        <v>3780000</v>
      </c>
      <c r="E9" s="12">
        <f t="shared" si="2"/>
        <v>5000000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4000000</v>
      </c>
      <c r="D11" s="41">
        <v>3780000</v>
      </c>
      <c r="E11" s="41">
        <v>5000000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4000000</v>
      </c>
      <c r="D22" s="12">
        <f t="shared" ref="D22:E22" si="3">SUM(D23:D35)</f>
        <v>1650000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4000000</v>
      </c>
      <c r="D23" s="41">
        <v>1650000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11500000</v>
      </c>
      <c r="D36" s="12">
        <f t="shared" ref="D36:E36" si="4">SUM(D37:D44)</f>
        <v>3657000</v>
      </c>
      <c r="E36" s="12">
        <f t="shared" si="4"/>
        <v>5000000</v>
      </c>
    </row>
    <row r="37" spans="1:5" x14ac:dyDescent="0.25">
      <c r="A37" s="43">
        <v>22020401</v>
      </c>
      <c r="B37" s="44" t="s">
        <v>50</v>
      </c>
      <c r="C37" s="41">
        <v>7500000</v>
      </c>
      <c r="D37" s="41">
        <v>3286000</v>
      </c>
      <c r="E37" s="41">
        <v>4000000</v>
      </c>
    </row>
    <row r="38" spans="1:5" x14ac:dyDescent="0.25">
      <c r="A38" s="43">
        <v>22020402</v>
      </c>
      <c r="B38" s="44" t="s">
        <v>51</v>
      </c>
      <c r="C38" s="41">
        <v>4000000</v>
      </c>
      <c r="D38" s="41">
        <v>371000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354235297</v>
      </c>
      <c r="D48" s="12">
        <f t="shared" ref="D48:E48" si="6">SUM(D49:D53)</f>
        <v>38173948</v>
      </c>
      <c r="E48" s="12">
        <f t="shared" si="6"/>
        <v>36000000</v>
      </c>
    </row>
    <row r="49" spans="1:5" x14ac:dyDescent="0.25">
      <c r="A49" s="43">
        <v>22020601</v>
      </c>
      <c r="B49" s="44" t="s">
        <v>62</v>
      </c>
      <c r="C49" s="41">
        <v>348235297</v>
      </c>
      <c r="D49" s="41">
        <v>32173948</v>
      </c>
      <c r="E49" s="41">
        <v>30000000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>
        <v>6000000</v>
      </c>
      <c r="D52" s="41">
        <v>6000000</v>
      </c>
      <c r="E52" s="41">
        <v>6000000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13200000</v>
      </c>
      <c r="D70" s="12">
        <f t="shared" ref="D70:E70" si="10">SUM(D71:D83)</f>
        <v>13076000</v>
      </c>
      <c r="E70" s="12">
        <f t="shared" si="10"/>
        <v>13000000</v>
      </c>
    </row>
    <row r="71" spans="1:5" x14ac:dyDescent="0.25">
      <c r="A71" s="43">
        <v>22021001</v>
      </c>
      <c r="B71" s="44" t="s">
        <v>84</v>
      </c>
      <c r="C71" s="41">
        <v>3200000</v>
      </c>
      <c r="D71" s="41">
        <v>3120000</v>
      </c>
      <c r="E71" s="41">
        <v>3000000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9956000</v>
      </c>
      <c r="E76" s="41">
        <v>10000000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N61rjkGCf1RoJp8lN9UFJeWQ94GESifdK4A6Qaq51/zRxzK9N39kd7sP8s3BEfemG8ETPPr0kfcSiv8XiIHfHQ==" saltValue="Ib7K0ibChbzkpJIvM6FkB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815</v>
      </c>
      <c r="B3" s="73"/>
      <c r="C3" s="73"/>
      <c r="D3" s="73"/>
      <c r="E3" s="73"/>
    </row>
    <row r="4" spans="1:5" x14ac:dyDescent="0.25">
      <c r="A4" s="72" t="s">
        <v>760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48855951.600000001</v>
      </c>
      <c r="D7" s="12">
        <f t="shared" ref="D7:E7" si="0">D8+D13+D20</f>
        <v>48855951.600000001</v>
      </c>
      <c r="E7" s="12">
        <f t="shared" si="0"/>
        <v>23469999.600000001</v>
      </c>
    </row>
    <row r="8" spans="1:5" s="1" customFormat="1" x14ac:dyDescent="0.25">
      <c r="A8" s="3">
        <v>2101</v>
      </c>
      <c r="B8" s="3" t="s">
        <v>5</v>
      </c>
      <c r="C8" s="12">
        <f>C9</f>
        <v>23469999.600000001</v>
      </c>
      <c r="D8" s="12">
        <f t="shared" ref="D8:E8" si="1">D9</f>
        <v>23469999.600000001</v>
      </c>
      <c r="E8" s="12">
        <f t="shared" si="1"/>
        <v>23469999.600000001</v>
      </c>
    </row>
    <row r="9" spans="1:5" s="1" customFormat="1" x14ac:dyDescent="0.25">
      <c r="A9" s="3">
        <v>210101</v>
      </c>
      <c r="B9" s="3" t="s">
        <v>6</v>
      </c>
      <c r="C9" s="12">
        <f>SUM(C10:C12)</f>
        <v>23469999.600000001</v>
      </c>
      <c r="D9" s="12">
        <f t="shared" ref="D9:E9" si="2">SUM(D10:D12)</f>
        <v>23469999.600000001</v>
      </c>
      <c r="E9" s="12">
        <f t="shared" si="2"/>
        <v>23469999.600000001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23469999.600000001</v>
      </c>
      <c r="D12" s="41">
        <v>23469999.600000001</v>
      </c>
      <c r="E12" s="41">
        <v>23469999.600000001</v>
      </c>
    </row>
    <row r="13" spans="1:5" s="1" customFormat="1" x14ac:dyDescent="0.25">
      <c r="A13" s="3">
        <v>2102</v>
      </c>
      <c r="B13" s="3" t="s">
        <v>9</v>
      </c>
      <c r="C13" s="12">
        <f>C14+C18</f>
        <v>25385952</v>
      </c>
      <c r="D13" s="12">
        <f t="shared" ref="D13:E13" si="3">D14+D18</f>
        <v>25385952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25385952</v>
      </c>
      <c r="D14" s="12">
        <f t="shared" ref="D14:E14" si="4">SUM(D15:D17)</f>
        <v>25385952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25385952</v>
      </c>
      <c r="D15" s="41">
        <v>25385952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r64W5lnGcbsk6Ml41eDdK/FAhL8PlmbkzC1vYvKxUD12ROni7YXPs7ODmjgtZBR5x1Lr1VN4/2YwwzrV5LOUxA==" saltValue="g0eGjm2ECpuy9CKnk3EHs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3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816</v>
      </c>
      <c r="B4" s="73"/>
      <c r="C4" s="73"/>
      <c r="D4" s="73"/>
      <c r="E4" s="73"/>
    </row>
    <row r="5" spans="1:5" x14ac:dyDescent="0.25">
      <c r="A5" s="72" t="s">
        <v>760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8900000</v>
      </c>
      <c r="D7" s="12">
        <f t="shared" ref="D7:E7" si="0">D8+D84+D88+D93</f>
        <v>5612000</v>
      </c>
      <c r="E7" s="12">
        <f t="shared" si="0"/>
        <v>54500000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8900000</v>
      </c>
      <c r="D8" s="12">
        <f t="shared" ref="D8:E8" si="1">D9+D14+D22+D36+D45+D48+D54+D63+D67+D70</f>
        <v>5612000</v>
      </c>
      <c r="E8" s="12">
        <f t="shared" si="1"/>
        <v>54500000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1472000</v>
      </c>
      <c r="E9" s="12">
        <f t="shared" si="2"/>
        <v>1500000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1472000</v>
      </c>
      <c r="E11" s="41">
        <v>1500000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1700000</v>
      </c>
      <c r="D22" s="12">
        <f t="shared" ref="D22:E22" si="3">SUM(D23:D35)</f>
        <v>1410000</v>
      </c>
      <c r="E22" s="12">
        <f t="shared" si="3"/>
        <v>1500000</v>
      </c>
    </row>
    <row r="23" spans="1:5" x14ac:dyDescent="0.25">
      <c r="A23" s="43">
        <v>22020301</v>
      </c>
      <c r="B23" s="44" t="s">
        <v>36</v>
      </c>
      <c r="C23" s="41">
        <v>1700000</v>
      </c>
      <c r="D23" s="41">
        <v>1410000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3700000</v>
      </c>
      <c r="D36" s="12">
        <f t="shared" ref="D36:E36" si="4">SUM(D37:D44)</f>
        <v>910000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41">
        <v>2000000</v>
      </c>
      <c r="D37" s="41">
        <v>910000</v>
      </c>
      <c r="E37" s="41">
        <v>1000000</v>
      </c>
    </row>
    <row r="38" spans="1:5" x14ac:dyDescent="0.25">
      <c r="A38" s="43">
        <v>22020402</v>
      </c>
      <c r="B38" s="44" t="s">
        <v>51</v>
      </c>
      <c r="C38" s="41">
        <v>1700000</v>
      </c>
      <c r="D38" s="41"/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1820000</v>
      </c>
      <c r="E70" s="12">
        <f t="shared" si="10"/>
        <v>50000000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2000000</v>
      </c>
      <c r="D76" s="41">
        <v>1820000</v>
      </c>
      <c r="E76" s="41">
        <v>50000000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Wi0CCG9CdKYFPcTWugeUIHyPSg0e2cDqoToVIkWl7Cv2082m+mnPWn3b3pTU4LdOGEqMkTcbON3prHCs7yMgtg==" saltValue="ar7W7rJCcANopL/IXD61p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817</v>
      </c>
      <c r="B3" s="73"/>
      <c r="C3" s="73"/>
      <c r="D3" s="73"/>
      <c r="E3" s="73"/>
    </row>
    <row r="4" spans="1:5" x14ac:dyDescent="0.25">
      <c r="A4" s="72" t="s">
        <v>761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67551457</v>
      </c>
      <c r="D7" s="12">
        <f t="shared" ref="D7:E7" si="0">D8+D13+D20</f>
        <v>67551457</v>
      </c>
      <c r="E7" s="12">
        <f t="shared" si="0"/>
        <v>42165505</v>
      </c>
    </row>
    <row r="8" spans="1:5" s="1" customFormat="1" x14ac:dyDescent="0.25">
      <c r="A8" s="3">
        <v>2101</v>
      </c>
      <c r="B8" s="3" t="s">
        <v>5</v>
      </c>
      <c r="C8" s="12">
        <f>C9</f>
        <v>42165505</v>
      </c>
      <c r="D8" s="12">
        <f t="shared" ref="D8:E8" si="1">D9</f>
        <v>42165505</v>
      </c>
      <c r="E8" s="12">
        <f t="shared" si="1"/>
        <v>42165505</v>
      </c>
    </row>
    <row r="9" spans="1:5" s="1" customFormat="1" x14ac:dyDescent="0.25">
      <c r="A9" s="3">
        <v>210101</v>
      </c>
      <c r="B9" s="3" t="s">
        <v>6</v>
      </c>
      <c r="C9" s="12">
        <f>SUM(C10:C12)</f>
        <v>42165505</v>
      </c>
      <c r="D9" s="12">
        <f t="shared" ref="D9:E9" si="2">SUM(D10:D12)</f>
        <v>42165505</v>
      </c>
      <c r="E9" s="12">
        <f t="shared" si="2"/>
        <v>42165505</v>
      </c>
    </row>
    <row r="10" spans="1:5" hidden="1" x14ac:dyDescent="0.25">
      <c r="A10" s="59">
        <v>21010101</v>
      </c>
      <c r="B10" s="48" t="s">
        <v>5</v>
      </c>
      <c r="C10" s="41"/>
      <c r="D10" s="41"/>
      <c r="E10" s="41"/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x14ac:dyDescent="0.25">
      <c r="A12" s="59">
        <v>21010103</v>
      </c>
      <c r="B12" s="48" t="s">
        <v>8</v>
      </c>
      <c r="C12" s="41">
        <v>42165505</v>
      </c>
      <c r="D12" s="41">
        <v>42165505</v>
      </c>
      <c r="E12" s="41">
        <v>42165505</v>
      </c>
    </row>
    <row r="13" spans="1:5" s="1" customFormat="1" x14ac:dyDescent="0.25">
      <c r="A13" s="3">
        <v>2102</v>
      </c>
      <c r="B13" s="3" t="s">
        <v>9</v>
      </c>
      <c r="C13" s="12">
        <f>C14+C18</f>
        <v>25385952</v>
      </c>
      <c r="D13" s="12">
        <f t="shared" ref="D13:E13" si="3">D14+D18</f>
        <v>25385952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25385952</v>
      </c>
      <c r="D14" s="12">
        <f t="shared" ref="D14:E14" si="4">SUM(D15:D17)</f>
        <v>25385952</v>
      </c>
      <c r="E14" s="12">
        <f t="shared" si="4"/>
        <v>0</v>
      </c>
    </row>
    <row r="15" spans="1:5" x14ac:dyDescent="0.25">
      <c r="A15" s="59">
        <v>21020104</v>
      </c>
      <c r="B15" s="48" t="s">
        <v>11</v>
      </c>
      <c r="C15" s="41">
        <v>25385952</v>
      </c>
      <c r="D15" s="41">
        <v>25385952</v>
      </c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tVi9MacFfGb3qHY/PNie5Kli3OYRwg3o1mCgzXpSh2e3Ke8C9OMZdASqmN0PXnuqrEHFYv9E0LxzyyrSesFSqQ==" saltValue="JgnMO8LD0FzdOwSKfQyxL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A3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818</v>
      </c>
      <c r="B4" s="73"/>
      <c r="C4" s="73"/>
      <c r="D4" s="73"/>
      <c r="E4" s="73"/>
    </row>
    <row r="5" spans="1:5" x14ac:dyDescent="0.25">
      <c r="A5" s="72" t="s">
        <v>761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43500000</v>
      </c>
      <c r="D7" s="12">
        <f t="shared" ref="D7:E7" si="0">D8+D84+D88+D93</f>
        <v>23390000</v>
      </c>
      <c r="E7" s="12">
        <f t="shared" si="0"/>
        <v>30500000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43500000</v>
      </c>
      <c r="D8" s="12">
        <f t="shared" ref="D8:E8" si="1">D9+D14+D22+D36+D45+D48+D54+D63+D67+D70</f>
        <v>23390000</v>
      </c>
      <c r="E8" s="12">
        <f t="shared" si="1"/>
        <v>30500000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 t="shared" ref="D9:E9" si="2">SUM(D10:D13)</f>
        <v>5440000</v>
      </c>
      <c r="E9" s="12">
        <f t="shared" si="2"/>
        <v>6000000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6000000</v>
      </c>
      <c r="D11" s="41">
        <v>5440000</v>
      </c>
      <c r="E11" s="41">
        <v>6000000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100000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100000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7000000</v>
      </c>
      <c r="D36" s="12">
        <f t="shared" ref="D36:E36" si="4">SUM(D37:D44)</f>
        <v>2122000</v>
      </c>
      <c r="E36" s="12">
        <f t="shared" si="4"/>
        <v>3000000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2122000</v>
      </c>
      <c r="E37" s="41">
        <v>2000000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/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29500000</v>
      </c>
      <c r="D70" s="12">
        <f t="shared" ref="D70:E70" si="10">SUM(D71:D83)</f>
        <v>15728000</v>
      </c>
      <c r="E70" s="12">
        <f t="shared" si="10"/>
        <v>21000000</v>
      </c>
    </row>
    <row r="71" spans="1:5" x14ac:dyDescent="0.25">
      <c r="A71" s="43">
        <v>22021001</v>
      </c>
      <c r="B71" s="44" t="s">
        <v>84</v>
      </c>
      <c r="C71" s="41">
        <v>5000000</v>
      </c>
      <c r="D71" s="41">
        <v>950000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9500000</v>
      </c>
      <c r="D72" s="41">
        <v>6525000</v>
      </c>
      <c r="E72" s="41">
        <v>12000000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15000000</v>
      </c>
      <c r="D76" s="41">
        <v>8253000</v>
      </c>
      <c r="E76" s="41">
        <v>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R2YjjVdNXv4Up3VTcjh45JTm1KG7k5rwFuaiP1FBMP+noGJo46QRRF6KPVKrzymOIP+bNDP4TzyLvoB6GfQSw==" saltValue="qDDHlXI8bkAFSAY8J33Me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2:E300"/>
  <sheetViews>
    <sheetView view="pageBreakPreview" topLeftCell="B2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819</v>
      </c>
      <c r="B3" s="73"/>
      <c r="C3" s="73"/>
      <c r="D3" s="73"/>
      <c r="E3" s="73"/>
    </row>
    <row r="4" spans="1:5" x14ac:dyDescent="0.25">
      <c r="A4" s="72" t="s">
        <v>763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150986559.91999999</v>
      </c>
      <c r="D7" s="12">
        <f t="shared" ref="D7:E7" si="0">D8+D13+D20</f>
        <v>148375227.5</v>
      </c>
      <c r="E7" s="12">
        <f t="shared" si="0"/>
        <v>146952543.5</v>
      </c>
    </row>
    <row r="8" spans="1:5" s="1" customFormat="1" x14ac:dyDescent="0.25">
      <c r="A8" s="3">
        <v>2101</v>
      </c>
      <c r="B8" s="3" t="s">
        <v>5</v>
      </c>
      <c r="C8" s="12">
        <f>C9</f>
        <v>150986559.91999999</v>
      </c>
      <c r="D8" s="12">
        <f t="shared" ref="D8:E8" si="1">D9</f>
        <v>148375227.5</v>
      </c>
      <c r="E8" s="12">
        <f t="shared" si="1"/>
        <v>146952543.5</v>
      </c>
    </row>
    <row r="9" spans="1:5" s="1" customFormat="1" x14ac:dyDescent="0.25">
      <c r="A9" s="3">
        <v>210101</v>
      </c>
      <c r="B9" s="3" t="s">
        <v>6</v>
      </c>
      <c r="C9" s="12">
        <f>SUM(C10:C12)</f>
        <v>150986559.91999999</v>
      </c>
      <c r="D9" s="12">
        <f t="shared" ref="D9:E9" si="2">SUM(D10:D12)</f>
        <v>148375227.5</v>
      </c>
      <c r="E9" s="12">
        <f t="shared" si="2"/>
        <v>146952543.5</v>
      </c>
    </row>
    <row r="10" spans="1:5" x14ac:dyDescent="0.25">
      <c r="A10" s="59">
        <v>21010101</v>
      </c>
      <c r="B10" s="48" t="s">
        <v>5</v>
      </c>
      <c r="C10" s="41">
        <v>150986559.91999999</v>
      </c>
      <c r="D10" s="41">
        <v>148375227.5</v>
      </c>
      <c r="E10" s="41">
        <v>146952543.5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oKSk9PWTZ/95jXQIZWVkL4f0jHpmPD0wJH8HBIwThshQUs+Rl2Z6Vt8TIBiPuLcezqW6GhTPFxnGX85eqDuiIA==" saltValue="uMT6XnizqCmi+7JjhNn2a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pageSetUpPr fitToPage="1"/>
  </sheetPr>
  <dimension ref="A3:E300"/>
  <sheetViews>
    <sheetView view="pageBreakPreview" topLeftCell="B1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820</v>
      </c>
      <c r="B4" s="73"/>
      <c r="C4" s="73"/>
      <c r="D4" s="73"/>
      <c r="E4" s="73"/>
    </row>
    <row r="5" spans="1:5" x14ac:dyDescent="0.25">
      <c r="A5" s="72" t="s">
        <v>763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307500000</v>
      </c>
      <c r="D7" s="12">
        <f t="shared" ref="D7:E7" si="0">D8+D84+D88+D93</f>
        <v>57672382.640000001</v>
      </c>
      <c r="E7" s="12">
        <f t="shared" si="0"/>
        <v>148000000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267500000</v>
      </c>
      <c r="D8" s="12">
        <f t="shared" ref="D8:E8" si="1">D9+D14+D22+D36+D45+D48+D54+D63+D67+D70</f>
        <v>57672382.640000001</v>
      </c>
      <c r="E8" s="12">
        <f t="shared" si="1"/>
        <v>148000000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 t="shared" ref="D9:E9" si="2">SUM(D10:D13)</f>
        <v>1977000</v>
      </c>
      <c r="E9" s="12">
        <f t="shared" si="2"/>
        <v>2500000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hidden="1" x14ac:dyDescent="0.25">
      <c r="A11" s="43">
        <v>22020102</v>
      </c>
      <c r="B11" s="44" t="s">
        <v>24</v>
      </c>
      <c r="C11" s="41"/>
      <c r="D11" s="41"/>
      <c r="E11" s="41"/>
    </row>
    <row r="12" spans="1:5" x14ac:dyDescent="0.25">
      <c r="A12" s="43">
        <v>22020103</v>
      </c>
      <c r="B12" s="44" t="s">
        <v>25</v>
      </c>
      <c r="C12" s="41">
        <v>6000000</v>
      </c>
      <c r="D12" s="41">
        <v>1977000</v>
      </c>
      <c r="E12" s="41">
        <v>2500000</v>
      </c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1000000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x14ac:dyDescent="0.25">
      <c r="A16" s="43">
        <v>22020202</v>
      </c>
      <c r="B16" s="44" t="s">
        <v>29</v>
      </c>
      <c r="C16" s="41">
        <v>1000000</v>
      </c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4500000</v>
      </c>
      <c r="D22" s="12">
        <f t="shared" ref="D22:E22" si="3">SUM(D23:D35)</f>
        <v>2727500</v>
      </c>
      <c r="E22" s="12">
        <f t="shared" si="3"/>
        <v>3000000</v>
      </c>
    </row>
    <row r="23" spans="1:5" x14ac:dyDescent="0.25">
      <c r="A23" s="43">
        <v>22020301</v>
      </c>
      <c r="B23" s="44" t="s">
        <v>36</v>
      </c>
      <c r="C23" s="41">
        <v>4500000</v>
      </c>
      <c r="D23" s="41">
        <v>2727500</v>
      </c>
      <c r="E23" s="41">
        <v>3000000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104500000</v>
      </c>
      <c r="D45" s="12">
        <f t="shared" ref="D45:E45" si="5">SUM(D46:D47)</f>
        <v>16107882.640000001</v>
      </c>
      <c r="E45" s="12">
        <f t="shared" si="5"/>
        <v>20000000</v>
      </c>
    </row>
    <row r="46" spans="1:5" x14ac:dyDescent="0.25">
      <c r="A46" s="43">
        <v>22020501</v>
      </c>
      <c r="B46" s="44" t="s">
        <v>59</v>
      </c>
      <c r="C46" s="41">
        <v>104500000</v>
      </c>
      <c r="D46" s="41">
        <v>16107882.640000001</v>
      </c>
      <c r="E46" s="41">
        <v>20000000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151500000</v>
      </c>
      <c r="D70" s="12">
        <f t="shared" ref="D70:E70" si="10">SUM(D71:D83)</f>
        <v>36860000</v>
      </c>
      <c r="E70" s="12">
        <f t="shared" si="10"/>
        <v>122500000</v>
      </c>
    </row>
    <row r="71" spans="1:5" x14ac:dyDescent="0.25">
      <c r="A71" s="43">
        <v>22021001</v>
      </c>
      <c r="B71" s="44" t="s">
        <v>84</v>
      </c>
      <c r="C71" s="41">
        <v>6500000</v>
      </c>
      <c r="D71" s="41">
        <v>1900000</v>
      </c>
      <c r="E71" s="41">
        <v>2500000</v>
      </c>
    </row>
    <row r="72" spans="1:5" x14ac:dyDescent="0.25">
      <c r="A72" s="43">
        <v>22021002</v>
      </c>
      <c r="B72" s="44" t="s">
        <v>85</v>
      </c>
      <c r="C72" s="41">
        <v>3000000</v>
      </c>
      <c r="D72" s="41">
        <v>210000</v>
      </c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22000000</v>
      </c>
      <c r="D76" s="41">
        <v>21652000</v>
      </c>
      <c r="E76" s="41">
        <v>20000000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x14ac:dyDescent="0.25">
      <c r="A81" s="43">
        <v>22021020</v>
      </c>
      <c r="B81" s="44" t="s">
        <v>94</v>
      </c>
      <c r="C81" s="41">
        <v>120000000</v>
      </c>
      <c r="D81" s="41">
        <v>13098000</v>
      </c>
      <c r="E81" s="41">
        <v>100000000</v>
      </c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40000000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40000000</v>
      </c>
      <c r="D85" s="12">
        <f>SUM(D86:D87)</f>
        <v>0</v>
      </c>
      <c r="E85" s="12">
        <f>SUM(E86:E87)</f>
        <v>0</v>
      </c>
    </row>
    <row r="86" spans="1:5" x14ac:dyDescent="0.25">
      <c r="A86" s="43">
        <v>22040105</v>
      </c>
      <c r="B86" s="44" t="s">
        <v>99</v>
      </c>
      <c r="C86" s="41">
        <v>40000000</v>
      </c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HzT04OQESMzyhej9k2pgLDYKykmprqkSx6h/G5m8mm5EnwJZO1aaKd0t4WNJEZFhl2tJ8l1pT8JP3fvp1gqWw==" saltValue="fWDxtrABS/+y+WclfwoJVg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F300"/>
  <sheetViews>
    <sheetView view="pageBreakPreview" zoomScale="80" zoomScaleNormal="130" zoomScaleSheetLayoutView="80" workbookViewId="0">
      <selection activeCell="A76" activeCellId="6" sqref="A8:XFD8 A29:XFD29 A36:XFD36 A38:XFD38 A57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821</v>
      </c>
      <c r="B2" s="72"/>
      <c r="C2" s="72"/>
      <c r="D2" s="72"/>
      <c r="E2" s="72"/>
    </row>
    <row r="3" spans="1:6" x14ac:dyDescent="0.25">
      <c r="A3" s="72" t="s">
        <v>763</v>
      </c>
      <c r="B3" s="72"/>
      <c r="C3" s="72"/>
      <c r="D3" s="72"/>
      <c r="E3" s="72"/>
    </row>
    <row r="4" spans="1:6" x14ac:dyDescent="0.25">
      <c r="E4" s="70" t="s">
        <v>873</v>
      </c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602</v>
      </c>
      <c r="B6" s="4">
        <v>3</v>
      </c>
      <c r="C6" s="5" t="s">
        <v>113</v>
      </c>
      <c r="D6" s="11">
        <f>D7+D17+D28+D34+D40+D49+D56+D68+D75+D81</f>
        <v>410500000</v>
      </c>
      <c r="E6" s="11">
        <f>E7+E17+E28+E34+E40+E49+E56+E68+E75+E81</f>
        <v>138063950</v>
      </c>
      <c r="F6" s="11">
        <f>F7+F17+F28+F34+F40+F49+F56+F68+F75+F81</f>
        <v>285000000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154500000</v>
      </c>
      <c r="E7" s="11">
        <f>SUM(E8:E16)</f>
        <v>4588700</v>
      </c>
      <c r="F7" s="11">
        <f>SUM(F8:F16)</f>
        <v>115000000</v>
      </c>
    </row>
    <row r="8" spans="1:6" hidden="1" x14ac:dyDescent="0.25">
      <c r="A8" s="42" t="s">
        <v>603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4"/>
      <c r="B9" s="43">
        <v>32010102</v>
      </c>
      <c r="C9" s="44" t="s">
        <v>847</v>
      </c>
      <c r="D9" s="45">
        <v>30000000</v>
      </c>
      <c r="E9" s="45"/>
      <c r="F9" s="45">
        <v>30000000</v>
      </c>
    </row>
    <row r="10" spans="1:6" ht="60" x14ac:dyDescent="0.25">
      <c r="A10" s="44"/>
      <c r="B10" s="43">
        <v>32010103</v>
      </c>
      <c r="C10" s="44" t="s">
        <v>848</v>
      </c>
      <c r="D10" s="45">
        <v>22000000</v>
      </c>
      <c r="E10" s="45"/>
      <c r="F10" s="45">
        <v>20000000</v>
      </c>
    </row>
    <row r="11" spans="1:6" x14ac:dyDescent="0.25">
      <c r="A11" s="44"/>
      <c r="B11" s="43">
        <v>23010104</v>
      </c>
      <c r="C11" s="44" t="s">
        <v>849</v>
      </c>
      <c r="D11" s="45">
        <v>62000000</v>
      </c>
      <c r="E11" s="45">
        <v>220000</v>
      </c>
      <c r="F11" s="45">
        <v>10000000</v>
      </c>
    </row>
    <row r="12" spans="1:6" ht="30" x14ac:dyDescent="0.25">
      <c r="A12" s="44"/>
      <c r="B12" s="43">
        <v>23010105</v>
      </c>
      <c r="C12" s="44" t="s">
        <v>850</v>
      </c>
      <c r="D12" s="45">
        <v>25000000</v>
      </c>
      <c r="E12" s="45">
        <v>4118700</v>
      </c>
      <c r="F12" s="45">
        <v>15000000</v>
      </c>
    </row>
    <row r="13" spans="1:6" x14ac:dyDescent="0.25">
      <c r="A13" s="44"/>
      <c r="B13" s="43">
        <v>23010106</v>
      </c>
      <c r="C13" s="44" t="s">
        <v>851</v>
      </c>
      <c r="D13" s="45">
        <v>15500000</v>
      </c>
      <c r="E13" s="45">
        <v>250000</v>
      </c>
      <c r="F13" s="45"/>
    </row>
    <row r="14" spans="1:6" ht="30" x14ac:dyDescent="0.25">
      <c r="A14" s="44"/>
      <c r="B14" s="43">
        <v>23010107</v>
      </c>
      <c r="C14" s="44" t="s">
        <v>852</v>
      </c>
      <c r="D14" s="45"/>
      <c r="E14" s="45"/>
      <c r="F14" s="45">
        <v>40000000</v>
      </c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x14ac:dyDescent="0.25">
      <c r="A18" s="42" t="s">
        <v>604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623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244000000</v>
      </c>
      <c r="E34" s="11">
        <f t="shared" ref="E34:F34" si="2">SUM(E35:E39)</f>
        <v>128364250</v>
      </c>
      <c r="F34" s="11">
        <f t="shared" si="2"/>
        <v>160000000</v>
      </c>
    </row>
    <row r="35" spans="1:6" ht="30" x14ac:dyDescent="0.25">
      <c r="A35" s="42" t="s">
        <v>624</v>
      </c>
      <c r="B35" s="43">
        <v>32010405</v>
      </c>
      <c r="C35" s="44" t="s">
        <v>853</v>
      </c>
      <c r="D35" s="45">
        <v>231000000</v>
      </c>
      <c r="E35" s="45">
        <v>128364250</v>
      </c>
      <c r="F35" s="45">
        <v>150000000</v>
      </c>
    </row>
    <row r="36" spans="1:6" hidden="1" x14ac:dyDescent="0.25">
      <c r="A36" s="42" t="s">
        <v>625</v>
      </c>
      <c r="B36" s="43">
        <v>32010406</v>
      </c>
      <c r="C36" s="44" t="s">
        <v>122</v>
      </c>
      <c r="D36" s="45"/>
      <c r="E36" s="45"/>
      <c r="F36" s="45"/>
    </row>
    <row r="37" spans="1:6" x14ac:dyDescent="0.25">
      <c r="A37" s="42" t="s">
        <v>626</v>
      </c>
      <c r="B37" s="43">
        <v>32010407</v>
      </c>
      <c r="C37" s="44" t="s">
        <v>854</v>
      </c>
      <c r="D37" s="45">
        <v>13000000</v>
      </c>
      <c r="E37" s="45"/>
      <c r="F37" s="45">
        <v>10000000</v>
      </c>
    </row>
    <row r="38" spans="1:6" hidden="1" x14ac:dyDescent="0.25">
      <c r="A38" s="42" t="s">
        <v>627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5000000</v>
      </c>
    </row>
    <row r="41" spans="1:6" x14ac:dyDescent="0.25">
      <c r="A41" s="42" t="s">
        <v>628</v>
      </c>
      <c r="B41" s="43">
        <v>32010501</v>
      </c>
      <c r="C41" s="44" t="s">
        <v>855</v>
      </c>
      <c r="D41" s="45"/>
      <c r="E41" s="45"/>
      <c r="F41" s="45">
        <v>5000000</v>
      </c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12000000</v>
      </c>
      <c r="E49" s="11">
        <f t="shared" ref="E49:F49" si="4">SUM(E50:E55)</f>
        <v>5111000</v>
      </c>
      <c r="F49" s="11">
        <f t="shared" si="4"/>
        <v>5000000</v>
      </c>
    </row>
    <row r="50" spans="1:6" x14ac:dyDescent="0.25">
      <c r="A50" s="42" t="s">
        <v>629</v>
      </c>
      <c r="B50" s="43">
        <v>32010601</v>
      </c>
      <c r="C50" s="44" t="s">
        <v>128</v>
      </c>
      <c r="D50" s="45">
        <v>5000000</v>
      </c>
      <c r="E50" s="45"/>
      <c r="F50" s="45">
        <v>2000000</v>
      </c>
    </row>
    <row r="51" spans="1:6" x14ac:dyDescent="0.25">
      <c r="A51" s="42" t="s">
        <v>630</v>
      </c>
      <c r="B51" s="43">
        <v>32010602</v>
      </c>
      <c r="C51" s="44" t="s">
        <v>129</v>
      </c>
      <c r="D51" s="45">
        <v>7000000</v>
      </c>
      <c r="E51" s="45">
        <v>5111000</v>
      </c>
      <c r="F51" s="45">
        <v>3000000</v>
      </c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5">SUM(E57:E67)</f>
        <v>0</v>
      </c>
      <c r="F56" s="11">
        <f t="shared" si="5"/>
        <v>0</v>
      </c>
    </row>
    <row r="57" spans="1:6" hidden="1" x14ac:dyDescent="0.25">
      <c r="A57" s="42" t="s">
        <v>631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632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633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634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6">SUM(E69:E74)</f>
        <v>0</v>
      </c>
      <c r="F68" s="11">
        <f t="shared" si="6"/>
        <v>0</v>
      </c>
    </row>
    <row r="69" spans="1:6" hidden="1" x14ac:dyDescent="0.25">
      <c r="A69" s="42" t="s">
        <v>635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636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637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7">SUM(E76:E80)</f>
        <v>0</v>
      </c>
      <c r="F75" s="11">
        <f t="shared" si="7"/>
        <v>0</v>
      </c>
    </row>
    <row r="76" spans="1:6" hidden="1" x14ac:dyDescent="0.25">
      <c r="A76" s="42" t="s">
        <v>638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639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640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8">SUM(E82:E83)</f>
        <v>0</v>
      </c>
      <c r="F81" s="11">
        <f t="shared" si="8"/>
        <v>0</v>
      </c>
    </row>
    <row r="82" spans="1:6" hidden="1" x14ac:dyDescent="0.25">
      <c r="A82" s="42" t="s">
        <v>641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ddZ6Xc+A+oRj8DlwM3shkjn9RYod70+nKkUrsZ/kqrhFi5qDstjJ1RSLnx13nZPHvnaPAq0VIozunBzuOSlH5A==" saltValue="1uh1hpJ+ql9VS2dFV9CHv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0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822</v>
      </c>
      <c r="B3" s="73"/>
      <c r="C3" s="73"/>
      <c r="D3" s="73"/>
      <c r="E3" s="73"/>
    </row>
    <row r="4" spans="1:5" x14ac:dyDescent="0.25">
      <c r="A4" s="72" t="s">
        <v>764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85866992.329999998</v>
      </c>
      <c r="D7" s="12">
        <f t="shared" ref="D7:E7" si="0">D8+D13+D20</f>
        <v>82756424</v>
      </c>
      <c r="E7" s="12">
        <f t="shared" si="0"/>
        <v>75382472</v>
      </c>
    </row>
    <row r="8" spans="1:5" s="1" customFormat="1" x14ac:dyDescent="0.25">
      <c r="A8" s="3">
        <v>2101</v>
      </c>
      <c r="B8" s="3" t="s">
        <v>5</v>
      </c>
      <c r="C8" s="12">
        <f>C9</f>
        <v>85866992.329999998</v>
      </c>
      <c r="D8" s="12">
        <f t="shared" ref="D8:E8" si="1">D9</f>
        <v>82756424</v>
      </c>
      <c r="E8" s="12">
        <f t="shared" si="1"/>
        <v>75382472</v>
      </c>
    </row>
    <row r="9" spans="1:5" s="1" customFormat="1" x14ac:dyDescent="0.25">
      <c r="A9" s="3">
        <v>210101</v>
      </c>
      <c r="B9" s="3" t="s">
        <v>6</v>
      </c>
      <c r="C9" s="12">
        <f>SUM(C10:C12)</f>
        <v>85866992.329999998</v>
      </c>
      <c r="D9" s="12">
        <f t="shared" ref="D9:E9" si="2">SUM(D10:D12)</f>
        <v>82756424</v>
      </c>
      <c r="E9" s="12">
        <f t="shared" si="2"/>
        <v>75382472</v>
      </c>
    </row>
    <row r="10" spans="1:5" x14ac:dyDescent="0.25">
      <c r="A10" s="59">
        <v>21010101</v>
      </c>
      <c r="B10" s="48" t="s">
        <v>5</v>
      </c>
      <c r="C10" s="41">
        <v>85866992.329999998</v>
      </c>
      <c r="D10" s="41">
        <v>82756424</v>
      </c>
      <c r="E10" s="41">
        <v>75382472</v>
      </c>
    </row>
    <row r="11" spans="1:5" x14ac:dyDescent="0.25">
      <c r="A11" s="59">
        <v>21010102</v>
      </c>
      <c r="B11" s="48" t="s">
        <v>7</v>
      </c>
      <c r="C11" s="41"/>
      <c r="D11" s="41"/>
      <c r="E11" s="41">
        <v>0</v>
      </c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vdA+nGOrYgjgpXudKbaXI0Lk/qnploJCx05/G8gM/o4nsI07HnHWzhTGayVv5uEpFq4YYvQC23UWB1XmVIKboA==" saltValue="w+/xV4exWQGnHllU/0xi8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3:E300"/>
  <sheetViews>
    <sheetView view="pageBreakPreview" topLeftCell="B1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823</v>
      </c>
      <c r="B4" s="73"/>
      <c r="C4" s="73"/>
      <c r="D4" s="73"/>
      <c r="E4" s="73"/>
    </row>
    <row r="5" spans="1:5" x14ac:dyDescent="0.25">
      <c r="A5" s="72" t="s">
        <v>764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774900000</v>
      </c>
      <c r="D7" s="12">
        <f t="shared" ref="D7:E7" si="0">D8+D84+D88+D93</f>
        <v>49898000</v>
      </c>
      <c r="E7" s="12">
        <f t="shared" si="0"/>
        <v>235500000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774900000</v>
      </c>
      <c r="D8" s="12">
        <f t="shared" ref="D8:E8" si="1">D9+D14+D22+D36+D45+D48+D54+D63+D67+D70</f>
        <v>49898000</v>
      </c>
      <c r="E8" s="12">
        <f t="shared" si="1"/>
        <v>235500000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0</v>
      </c>
      <c r="E9" s="12">
        <f t="shared" si="2"/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1000000</v>
      </c>
      <c r="D11" s="41"/>
      <c r="E11" s="41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743400000</v>
      </c>
      <c r="D22" s="12">
        <f t="shared" ref="D22:E22" si="3">SUM(D23:D35)</f>
        <v>28140000</v>
      </c>
      <c r="E22" s="12">
        <f t="shared" si="3"/>
        <v>220500000</v>
      </c>
    </row>
    <row r="23" spans="1:5" x14ac:dyDescent="0.25">
      <c r="A23" s="43">
        <v>22020301</v>
      </c>
      <c r="B23" s="44" t="s">
        <v>36</v>
      </c>
      <c r="C23" s="41">
        <v>1200000</v>
      </c>
      <c r="D23" s="41">
        <v>340000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459700000</v>
      </c>
      <c r="D29" s="41">
        <v>27800000</v>
      </c>
      <c r="E29" s="41">
        <v>100000000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x14ac:dyDescent="0.25">
      <c r="A33" s="43">
        <v>22020311</v>
      </c>
      <c r="B33" s="44" t="s">
        <v>46</v>
      </c>
      <c r="C33" s="41">
        <v>282500000</v>
      </c>
      <c r="D33" s="41"/>
      <c r="E33" s="41">
        <v>120000000</v>
      </c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5000000</v>
      </c>
      <c r="D36" s="12">
        <f t="shared" ref="D36:E36" si="4">SUM(D37:D44)</f>
        <v>4780000</v>
      </c>
      <c r="E36" s="12">
        <f t="shared" si="4"/>
        <v>2000000</v>
      </c>
    </row>
    <row r="37" spans="1:5" x14ac:dyDescent="0.25">
      <c r="A37" s="43">
        <v>22020401</v>
      </c>
      <c r="B37" s="44" t="s">
        <v>50</v>
      </c>
      <c r="C37" s="41">
        <v>5000000</v>
      </c>
      <c r="D37" s="41">
        <v>4780000</v>
      </c>
      <c r="E37" s="41">
        <v>2000000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25500000</v>
      </c>
      <c r="D70" s="12">
        <f t="shared" ref="D70:E70" si="10">SUM(D71:D83)</f>
        <v>16978000</v>
      </c>
      <c r="E70" s="12">
        <f t="shared" si="10"/>
        <v>12500000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1145000</v>
      </c>
      <c r="E71" s="41">
        <v>1500000</v>
      </c>
    </row>
    <row r="72" spans="1:5" x14ac:dyDescent="0.25">
      <c r="A72" s="43">
        <v>22021002</v>
      </c>
      <c r="B72" s="44" t="s">
        <v>85</v>
      </c>
      <c r="C72" s="41">
        <v>1500000</v>
      </c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17500000</v>
      </c>
      <c r="D76" s="41">
        <v>12333000</v>
      </c>
      <c r="E76" s="41">
        <v>10000000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22021052</v>
      </c>
      <c r="B83" s="44" t="s">
        <v>96</v>
      </c>
      <c r="C83" s="41">
        <v>5000000</v>
      </c>
      <c r="D83" s="41">
        <v>3500000</v>
      </c>
      <c r="E83" s="41">
        <v>1000000</v>
      </c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njJk0X20d7CmnY9C2+UEaTCa+F5d4J5PERoK7dMQJrsYzYF8fCPNjKyw26mCmIO0FzL4MwemstODe7Suhpusg==" saltValue="1d+3HmCdz7REjGKlQhGdo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/>
  <dimension ref="A1:F300"/>
  <sheetViews>
    <sheetView view="pageBreakPreview" zoomScale="80" zoomScaleNormal="130" zoomScaleSheetLayoutView="80" workbookViewId="0">
      <selection activeCell="A76" activeCellId="8" sqref="A8:XFD8 A18:XFD18 A35:XFD38 A41:XFD41 A50:XFD51 A59:XFD59 A65:XFD65 A69:XFD73 A76:XFD77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824</v>
      </c>
      <c r="B2" s="72"/>
      <c r="C2" s="72"/>
      <c r="D2" s="72"/>
      <c r="E2" s="72"/>
    </row>
    <row r="3" spans="1:6" x14ac:dyDescent="0.25">
      <c r="A3" s="72" t="s">
        <v>764</v>
      </c>
      <c r="B3" s="72"/>
      <c r="C3" s="72"/>
      <c r="D3" s="72"/>
      <c r="E3" s="72"/>
    </row>
    <row r="4" spans="1:6" x14ac:dyDescent="0.25">
      <c r="E4" s="70" t="s">
        <v>873</v>
      </c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605</v>
      </c>
      <c r="B6" s="4">
        <v>3</v>
      </c>
      <c r="C6" s="5" t="s">
        <v>113</v>
      </c>
      <c r="D6" s="11">
        <f>D7+D17+D28+D34+D40+D49+D56+D68+D75+D81</f>
        <v>874000000</v>
      </c>
      <c r="E6" s="11">
        <f t="shared" ref="E6:F6" si="0">E7+E17+E28+E34+E40+E49+E56+E68+E75+E81</f>
        <v>4303000</v>
      </c>
      <c r="F6" s="11">
        <f t="shared" si="0"/>
        <v>40890977.350000001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1">SUM(E8:E16)</f>
        <v>0</v>
      </c>
      <c r="F7" s="11">
        <f t="shared" si="1"/>
        <v>0</v>
      </c>
    </row>
    <row r="8" spans="1:6" hidden="1" x14ac:dyDescent="0.25">
      <c r="A8" s="42" t="s">
        <v>606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38500000</v>
      </c>
      <c r="E17" s="11">
        <f t="shared" ref="E17:F17" si="2">SUM(E18:E27)</f>
        <v>1603000</v>
      </c>
      <c r="F17" s="11">
        <f t="shared" si="2"/>
        <v>2000000</v>
      </c>
    </row>
    <row r="18" spans="1:6" hidden="1" x14ac:dyDescent="0.25">
      <c r="A18" s="42" t="s">
        <v>607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3">
        <v>32010205</v>
      </c>
      <c r="C19" s="44" t="s">
        <v>856</v>
      </c>
      <c r="D19" s="45">
        <v>6500000</v>
      </c>
      <c r="E19" s="45"/>
      <c r="F19" s="45">
        <v>1000000</v>
      </c>
    </row>
    <row r="20" spans="1:6" x14ac:dyDescent="0.25">
      <c r="A20" s="46"/>
      <c r="B20" s="43">
        <v>32010210</v>
      </c>
      <c r="C20" s="44" t="s">
        <v>857</v>
      </c>
      <c r="D20" s="45">
        <v>32000000</v>
      </c>
      <c r="E20" s="45">
        <v>1603000</v>
      </c>
      <c r="F20" s="45">
        <v>1000000</v>
      </c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3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250000000</v>
      </c>
      <c r="E28" s="11">
        <f t="shared" ref="E28:F28" si="3">SUM(E29:E33)</f>
        <v>0</v>
      </c>
      <c r="F28" s="11">
        <f t="shared" si="3"/>
        <v>0</v>
      </c>
    </row>
    <row r="29" spans="1:6" x14ac:dyDescent="0.25">
      <c r="A29" s="42" t="s">
        <v>642</v>
      </c>
      <c r="B29" s="43">
        <v>32010301</v>
      </c>
      <c r="C29" s="44" t="s">
        <v>119</v>
      </c>
      <c r="D29" s="45">
        <v>250000000</v>
      </c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643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644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645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646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647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648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649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582500000</v>
      </c>
      <c r="E56" s="11">
        <f t="shared" ref="E56:F56" si="7">SUM(E57:E67)</f>
        <v>0</v>
      </c>
      <c r="F56" s="11">
        <f t="shared" si="7"/>
        <v>36890977.350000001</v>
      </c>
    </row>
    <row r="57" spans="1:6" x14ac:dyDescent="0.25">
      <c r="A57" s="42" t="s">
        <v>650</v>
      </c>
      <c r="B57" s="43">
        <v>32010903</v>
      </c>
      <c r="C57" s="44" t="s">
        <v>131</v>
      </c>
      <c r="D57" s="45">
        <v>19000000</v>
      </c>
      <c r="E57" s="45"/>
      <c r="F57" s="45">
        <v>1000000</v>
      </c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651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652</v>
      </c>
      <c r="B61" s="43">
        <v>32010935</v>
      </c>
      <c r="C61" s="44" t="s">
        <v>133</v>
      </c>
      <c r="D61" s="45">
        <v>563500000</v>
      </c>
      <c r="E61" s="45"/>
      <c r="F61" s="45">
        <v>35890977.350000001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653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654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655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656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3000000</v>
      </c>
      <c r="E75" s="11">
        <f t="shared" ref="E75:F75" si="9">SUM(E76:E80)</f>
        <v>2700000</v>
      </c>
      <c r="F75" s="11">
        <f t="shared" si="9"/>
        <v>2000000</v>
      </c>
    </row>
    <row r="76" spans="1:6" hidden="1" x14ac:dyDescent="0.25">
      <c r="A76" s="42" t="s">
        <v>657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658</v>
      </c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659</v>
      </c>
      <c r="B78" s="43">
        <v>32030110</v>
      </c>
      <c r="C78" s="44" t="s">
        <v>141</v>
      </c>
      <c r="D78" s="45">
        <v>3000000</v>
      </c>
      <c r="E78" s="45">
        <v>2700000</v>
      </c>
      <c r="F78" s="45">
        <v>2000000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660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4i+oXcBk+tJqIhufRevkrTS5sJ0O+nfsSigDcs1xzSIHs1TjVWPFav9pcWRrujcNZg+tfaVjXxfnxeihvPvmog==" saltValue="p41mGH+vZPhMpHjukMfbO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2:E300"/>
  <sheetViews>
    <sheetView view="pageBreakPreview" zoomScale="90" zoomScaleNormal="13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825</v>
      </c>
      <c r="B3" s="73"/>
      <c r="C3" s="73"/>
      <c r="D3" s="73"/>
      <c r="E3" s="73"/>
    </row>
    <row r="4" spans="1:5" x14ac:dyDescent="0.25">
      <c r="A4" s="72" t="s">
        <v>765</v>
      </c>
      <c r="B4" s="72"/>
      <c r="C4" s="72"/>
      <c r="D4" s="72"/>
      <c r="E4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39">
        <f>C8+C13+C20</f>
        <v>55889006</v>
      </c>
      <c r="D7" s="39">
        <f t="shared" ref="D7:E7" si="0">D8+D13+D20</f>
        <v>51229755</v>
      </c>
      <c r="E7" s="39">
        <f t="shared" si="0"/>
        <v>646018107.18000007</v>
      </c>
    </row>
    <row r="8" spans="1:5" s="1" customFormat="1" x14ac:dyDescent="0.25">
      <c r="A8" s="3">
        <v>2101</v>
      </c>
      <c r="B8" s="3" t="s">
        <v>5</v>
      </c>
      <c r="C8" s="39">
        <f>C9</f>
        <v>55889006</v>
      </c>
      <c r="D8" s="39">
        <f t="shared" ref="D8:E8" si="1">D9</f>
        <v>51229755</v>
      </c>
      <c r="E8" s="39">
        <f t="shared" si="1"/>
        <v>57563616</v>
      </c>
    </row>
    <row r="9" spans="1:5" s="1" customFormat="1" x14ac:dyDescent="0.25">
      <c r="A9" s="3">
        <v>210101</v>
      </c>
      <c r="B9" s="3" t="s">
        <v>6</v>
      </c>
      <c r="C9" s="39">
        <f>SUM(C10:C12)</f>
        <v>55889006</v>
      </c>
      <c r="D9" s="39">
        <f t="shared" ref="D9:E9" si="2">SUM(D10:D12)</f>
        <v>51229755</v>
      </c>
      <c r="E9" s="39">
        <f t="shared" si="2"/>
        <v>57563616</v>
      </c>
    </row>
    <row r="10" spans="1:5" x14ac:dyDescent="0.25">
      <c r="A10" s="59">
        <v>21010101</v>
      </c>
      <c r="B10" s="48" t="s">
        <v>5</v>
      </c>
      <c r="C10" s="41">
        <v>55889006</v>
      </c>
      <c r="D10" s="41">
        <v>51229755</v>
      </c>
      <c r="E10" s="41">
        <v>57563616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39">
        <f>C21+C22+C27</f>
        <v>0</v>
      </c>
      <c r="D20" s="39">
        <f t="shared" ref="D20:E20" si="6">D21+D22+D27</f>
        <v>0</v>
      </c>
      <c r="E20" s="39">
        <f t="shared" si="6"/>
        <v>588454491.18000007</v>
      </c>
    </row>
    <row r="21" spans="1:5" x14ac:dyDescent="0.25">
      <c r="A21" s="59">
        <v>21030101</v>
      </c>
      <c r="B21" s="48" t="s">
        <v>17</v>
      </c>
      <c r="C21" s="41"/>
      <c r="D21" s="41"/>
      <c r="E21" s="41">
        <v>200000000</v>
      </c>
    </row>
    <row r="22" spans="1:5" s="1" customFormat="1" x14ac:dyDescent="0.25">
      <c r="A22" s="56">
        <v>21030102</v>
      </c>
      <c r="B22" s="57" t="s">
        <v>18</v>
      </c>
      <c r="C22" s="40">
        <f>SUM(C23:C26)</f>
        <v>0</v>
      </c>
      <c r="D22" s="40">
        <f t="shared" ref="D22:E22" si="7">SUM(D23:D26)</f>
        <v>0</v>
      </c>
      <c r="E22" s="40">
        <f t="shared" si="7"/>
        <v>369268094.85000002</v>
      </c>
    </row>
    <row r="23" spans="1:5" hidden="1" x14ac:dyDescent="0.25">
      <c r="A23" s="59">
        <v>21030102</v>
      </c>
      <c r="B23" s="48" t="s">
        <v>555</v>
      </c>
      <c r="C23" s="41"/>
      <c r="D23" s="41"/>
      <c r="E23" s="41"/>
    </row>
    <row r="24" spans="1:5" hidden="1" x14ac:dyDescent="0.25">
      <c r="A24" s="59">
        <v>21030102</v>
      </c>
      <c r="B24" s="48" t="s">
        <v>556</v>
      </c>
      <c r="C24" s="41"/>
      <c r="D24" s="41"/>
      <c r="E24" s="41"/>
    </row>
    <row r="25" spans="1:5" x14ac:dyDescent="0.25">
      <c r="A25" s="59">
        <v>21030102</v>
      </c>
      <c r="B25" s="48" t="s">
        <v>557</v>
      </c>
      <c r="C25" s="41"/>
      <c r="D25" s="41"/>
      <c r="E25" s="41">
        <v>369268094.85000002</v>
      </c>
    </row>
    <row r="26" spans="1:5" hidden="1" x14ac:dyDescent="0.25">
      <c r="A26" s="59">
        <v>21030102</v>
      </c>
      <c r="B26" s="48" t="s">
        <v>558</v>
      </c>
      <c r="C26" s="41"/>
      <c r="D26" s="41"/>
      <c r="E26" s="41"/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19186396.329999998</v>
      </c>
    </row>
    <row r="28" spans="1:5" x14ac:dyDescent="0.25">
      <c r="A28" s="59">
        <v>21030104</v>
      </c>
      <c r="B28" s="48" t="s">
        <v>774</v>
      </c>
      <c r="C28" s="41"/>
      <c r="D28" s="41"/>
      <c r="E28" s="41">
        <v>9668473.9299999997</v>
      </c>
    </row>
    <row r="29" spans="1:5" x14ac:dyDescent="0.25">
      <c r="A29" s="59">
        <v>21030104</v>
      </c>
      <c r="B29" s="48" t="s">
        <v>773</v>
      </c>
      <c r="C29" s="41"/>
      <c r="D29" s="41"/>
      <c r="E29" s="41">
        <v>9517922.4000000004</v>
      </c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6cUo64pTbgYIMRg4IDHsrZXDSKJAClnyhMJ9o5M2ykWk5SHI6Ki/vievZNWCuNSI5TecyHunikvUMBuAhjrQDA==" saltValue="vC7+yHvpgt0BlhE9BCX8p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3:E300"/>
  <sheetViews>
    <sheetView view="pageBreakPreview" topLeftCell="B106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826</v>
      </c>
      <c r="B4" s="73"/>
      <c r="C4" s="73"/>
      <c r="D4" s="73"/>
      <c r="E4" s="73"/>
    </row>
    <row r="5" spans="1:5" x14ac:dyDescent="0.25">
      <c r="A5" s="72" t="s">
        <v>765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C8+C85+C89+C94</f>
        <v>711150601</v>
      </c>
      <c r="D7" s="12">
        <f>D8+D85+D89+D94</f>
        <v>801774805.47000003</v>
      </c>
      <c r="E7" s="12">
        <f>E8+E85+E89+E94</f>
        <v>614304816.25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333142000</v>
      </c>
      <c r="D8" s="12">
        <f t="shared" ref="D8:E8" si="0">D9+D14+D22+D36+D45+D48+D54+D63+D67+D70</f>
        <v>267924174.47</v>
      </c>
      <c r="E8" s="12">
        <f t="shared" si="0"/>
        <v>278000000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 t="shared" ref="D9:E9" si="1">SUM(D10:D13)</f>
        <v>1904000</v>
      </c>
      <c r="E9" s="12">
        <f t="shared" si="1"/>
        <v>2000000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6000000</v>
      </c>
      <c r="D11" s="41">
        <v>1904000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5000000</v>
      </c>
      <c r="D22" s="12">
        <f t="shared" ref="D22:E22" si="2">SUM(D23:D35)</f>
        <v>340000</v>
      </c>
      <c r="E22" s="12">
        <f t="shared" si="2"/>
        <v>500000</v>
      </c>
    </row>
    <row r="23" spans="1:5" x14ac:dyDescent="0.25">
      <c r="A23" s="43">
        <v>22020301</v>
      </c>
      <c r="B23" s="44" t="s">
        <v>36</v>
      </c>
      <c r="C23" s="41">
        <v>5000000</v>
      </c>
      <c r="D23" s="41">
        <v>340000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5500000</v>
      </c>
      <c r="D36" s="12">
        <f t="shared" ref="D36:E36" si="3">SUM(D37:D44)</f>
        <v>0</v>
      </c>
      <c r="E36" s="12">
        <f t="shared" si="3"/>
        <v>1000000</v>
      </c>
    </row>
    <row r="37" spans="1:5" hidden="1" x14ac:dyDescent="0.25">
      <c r="A37" s="43">
        <v>22020401</v>
      </c>
      <c r="B37" s="44" t="s">
        <v>50</v>
      </c>
      <c r="C37" s="41"/>
      <c r="D37" s="41"/>
      <c r="E37" s="41"/>
    </row>
    <row r="38" spans="1:5" x14ac:dyDescent="0.25">
      <c r="A38" s="43">
        <v>22020402</v>
      </c>
      <c r="B38" s="44" t="s">
        <v>51</v>
      </c>
      <c r="C38" s="41">
        <v>2500000</v>
      </c>
      <c r="D38" s="41"/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x14ac:dyDescent="0.25">
      <c r="A40" s="43">
        <v>22020404</v>
      </c>
      <c r="B40" s="44" t="s">
        <v>53</v>
      </c>
      <c r="C40" s="41">
        <v>3000000</v>
      </c>
      <c r="D40" s="41"/>
      <c r="E40" s="41">
        <v>500000</v>
      </c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4">SUM(D46:D47)</f>
        <v>393174.47</v>
      </c>
      <c r="E45" s="12">
        <f t="shared" si="4"/>
        <v>0</v>
      </c>
    </row>
    <row r="46" spans="1:5" x14ac:dyDescent="0.25">
      <c r="A46" s="43">
        <v>22020501</v>
      </c>
      <c r="B46" s="44" t="s">
        <v>59</v>
      </c>
      <c r="C46" s="41">
        <v>1000000</v>
      </c>
      <c r="D46" s="41">
        <v>393174.47</v>
      </c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SUM(C71:C84)</f>
        <v>315642000</v>
      </c>
      <c r="D70" s="12">
        <f t="shared" ref="D70:E70" si="9">SUM(D71:D84)</f>
        <v>265287000</v>
      </c>
      <c r="E70" s="12">
        <f t="shared" si="9"/>
        <v>274500000</v>
      </c>
    </row>
    <row r="71" spans="1:5" x14ac:dyDescent="0.25">
      <c r="A71" s="43">
        <v>22021001</v>
      </c>
      <c r="B71" s="44" t="s">
        <v>84</v>
      </c>
      <c r="C71" s="41">
        <v>1500000</v>
      </c>
      <c r="D71" s="41">
        <v>1145000</v>
      </c>
      <c r="E71" s="41">
        <v>1500000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7500000</v>
      </c>
      <c r="D76" s="41">
        <v>7500000</v>
      </c>
      <c r="E76" s="41">
        <v>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x14ac:dyDescent="0.25">
      <c r="A80" s="43">
        <v>22021014</v>
      </c>
      <c r="B80" s="44" t="s">
        <v>93</v>
      </c>
      <c r="C80" s="41"/>
      <c r="D80" s="41"/>
      <c r="E80" s="41">
        <v>7000000</v>
      </c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x14ac:dyDescent="0.25">
      <c r="A83" s="43">
        <v>220210</v>
      </c>
      <c r="B83" s="44" t="s">
        <v>796</v>
      </c>
      <c r="C83" s="41">
        <v>300000000</v>
      </c>
      <c r="D83" s="41">
        <v>250000000</v>
      </c>
      <c r="E83" s="41">
        <v>200000000</v>
      </c>
    </row>
    <row r="84" spans="1:5" x14ac:dyDescent="0.25">
      <c r="A84" s="43">
        <v>22021052</v>
      </c>
      <c r="B84" s="44" t="s">
        <v>96</v>
      </c>
      <c r="C84" s="41">
        <v>6642000</v>
      </c>
      <c r="D84" s="41">
        <v>6642000</v>
      </c>
      <c r="E84" s="41">
        <v>58000000</v>
      </c>
    </row>
    <row r="85" spans="1:5" s="1" customFormat="1" x14ac:dyDescent="0.25">
      <c r="A85" s="4">
        <v>2204</v>
      </c>
      <c r="B85" s="5" t="s">
        <v>97</v>
      </c>
      <c r="C85" s="12">
        <f>C86</f>
        <v>378008601</v>
      </c>
      <c r="D85" s="12">
        <f t="shared" ref="D85:E85" si="10">D86</f>
        <v>533850631</v>
      </c>
      <c r="E85" s="12">
        <f t="shared" si="10"/>
        <v>336304816.25</v>
      </c>
    </row>
    <row r="86" spans="1:5" s="1" customFormat="1" x14ac:dyDescent="0.25">
      <c r="A86" s="4">
        <v>220401</v>
      </c>
      <c r="B86" s="5" t="s">
        <v>98</v>
      </c>
      <c r="C86" s="12">
        <f>C87+C88</f>
        <v>378008601</v>
      </c>
      <c r="D86" s="12">
        <f>D87+D88</f>
        <v>533850631</v>
      </c>
      <c r="E86" s="12">
        <f>E87+E88</f>
        <v>336304816.25</v>
      </c>
    </row>
    <row r="87" spans="1:5" s="38" customFormat="1" x14ac:dyDescent="0.25">
      <c r="A87" s="6">
        <v>22040105</v>
      </c>
      <c r="B87" s="7" t="s">
        <v>99</v>
      </c>
      <c r="C87" s="37">
        <f>SUM(C108:C128)</f>
        <v>378008601</v>
      </c>
      <c r="D87" s="37">
        <f>SUM(D108:D128)</f>
        <v>533850631</v>
      </c>
      <c r="E87" s="37">
        <f>SUM(E108:E128)</f>
        <v>336304816.25</v>
      </c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71" t="s">
        <v>794</v>
      </c>
      <c r="B104" s="71"/>
      <c r="C104" s="71"/>
      <c r="D104" s="71"/>
      <c r="E104" s="71"/>
    </row>
    <row r="105" spans="1:5" x14ac:dyDescent="0.25">
      <c r="A105" s="73" t="s">
        <v>827</v>
      </c>
      <c r="B105" s="73"/>
      <c r="C105" s="73"/>
      <c r="D105" s="73"/>
      <c r="E105" s="73"/>
    </row>
    <row r="106" spans="1:5" x14ac:dyDescent="0.25">
      <c r="A106" s="72" t="s">
        <v>765</v>
      </c>
      <c r="B106" s="72"/>
      <c r="C106" s="72"/>
      <c r="D106" s="72"/>
      <c r="E106" s="72"/>
    </row>
    <row r="107" spans="1:5" ht="45" x14ac:dyDescent="0.25">
      <c r="A107" s="58" t="s">
        <v>793</v>
      </c>
      <c r="B107" s="58" t="s">
        <v>1</v>
      </c>
      <c r="C107" s="50" t="s">
        <v>597</v>
      </c>
      <c r="D107" s="50" t="s">
        <v>598</v>
      </c>
      <c r="E107" s="50" t="s">
        <v>599</v>
      </c>
    </row>
    <row r="108" spans="1:5" x14ac:dyDescent="0.25">
      <c r="A108" s="60" t="s">
        <v>775</v>
      </c>
      <c r="B108" s="44" t="s">
        <v>561</v>
      </c>
      <c r="C108" s="41">
        <v>55849827</v>
      </c>
      <c r="D108" s="41">
        <v>51196674</v>
      </c>
      <c r="E108" s="41">
        <v>136396161.28999999</v>
      </c>
    </row>
    <row r="109" spans="1:5" x14ac:dyDescent="0.25">
      <c r="A109" s="60" t="s">
        <v>776</v>
      </c>
      <c r="B109" s="44" t="s">
        <v>562</v>
      </c>
      <c r="C109" s="41">
        <v>9789288</v>
      </c>
      <c r="D109" s="41">
        <v>8981764</v>
      </c>
      <c r="E109" s="41">
        <v>9798288</v>
      </c>
    </row>
    <row r="110" spans="1:5" x14ac:dyDescent="0.25">
      <c r="A110" s="60" t="s">
        <v>777</v>
      </c>
      <c r="B110" s="44" t="s">
        <v>560</v>
      </c>
      <c r="C110" s="41">
        <v>120000</v>
      </c>
      <c r="D110" s="41">
        <v>250624945</v>
      </c>
      <c r="E110" s="41">
        <v>1653286.8</v>
      </c>
    </row>
    <row r="111" spans="1:5" x14ac:dyDescent="0.25">
      <c r="A111" s="60" t="s">
        <v>778</v>
      </c>
      <c r="B111" s="44" t="s">
        <v>559</v>
      </c>
      <c r="C111" s="41">
        <v>360000</v>
      </c>
      <c r="D111" s="41">
        <v>110000</v>
      </c>
      <c r="E111" s="41">
        <v>360000</v>
      </c>
    </row>
    <row r="112" spans="1:5" x14ac:dyDescent="0.25">
      <c r="A112" s="60" t="s">
        <v>779</v>
      </c>
      <c r="B112" s="44" t="s">
        <v>591</v>
      </c>
      <c r="C112" s="41">
        <v>14480107</v>
      </c>
      <c r="D112" s="41">
        <v>330000</v>
      </c>
      <c r="E112" s="41">
        <v>2727923.23</v>
      </c>
    </row>
    <row r="113" spans="1:5" x14ac:dyDescent="0.25">
      <c r="A113" s="60" t="s">
        <v>780</v>
      </c>
      <c r="B113" s="44" t="s">
        <v>563</v>
      </c>
      <c r="C113" s="41">
        <v>24774762</v>
      </c>
      <c r="D113" s="41">
        <v>1206675</v>
      </c>
      <c r="E113" s="41">
        <v>24774762</v>
      </c>
    </row>
    <row r="114" spans="1:5" x14ac:dyDescent="0.25">
      <c r="A114" s="60" t="s">
        <v>781</v>
      </c>
      <c r="B114" s="44" t="s">
        <v>564</v>
      </c>
      <c r="C114" s="41">
        <v>180000000</v>
      </c>
      <c r="D114" s="41">
        <v>165000000</v>
      </c>
      <c r="E114" s="41">
        <v>18000000</v>
      </c>
    </row>
    <row r="115" spans="1:5" x14ac:dyDescent="0.25">
      <c r="A115" s="60" t="s">
        <v>782</v>
      </c>
      <c r="B115" s="44" t="s">
        <v>565</v>
      </c>
      <c r="C115" s="41">
        <v>2171276</v>
      </c>
      <c r="D115" s="41">
        <v>1990336</v>
      </c>
      <c r="E115" s="41">
        <v>2171276</v>
      </c>
    </row>
    <row r="116" spans="1:5" x14ac:dyDescent="0.25">
      <c r="A116" s="60" t="s">
        <v>783</v>
      </c>
      <c r="B116" s="44" t="s">
        <v>566</v>
      </c>
      <c r="C116" s="41">
        <v>15000000</v>
      </c>
      <c r="D116" s="41">
        <v>13750000</v>
      </c>
      <c r="E116" s="41">
        <v>15000000</v>
      </c>
    </row>
    <row r="117" spans="1:5" x14ac:dyDescent="0.25">
      <c r="A117" s="60" t="s">
        <v>784</v>
      </c>
      <c r="B117" s="44" t="s">
        <v>567</v>
      </c>
      <c r="C117" s="41"/>
      <c r="D117" s="41"/>
      <c r="E117" s="41">
        <v>68627450</v>
      </c>
    </row>
    <row r="118" spans="1:5" x14ac:dyDescent="0.25">
      <c r="A118" s="60" t="s">
        <v>785</v>
      </c>
      <c r="B118" s="44" t="s">
        <v>568</v>
      </c>
      <c r="C118" s="41"/>
      <c r="D118" s="41"/>
      <c r="E118" s="41">
        <v>15500000</v>
      </c>
    </row>
    <row r="119" spans="1:5" x14ac:dyDescent="0.25">
      <c r="A119" s="60" t="s">
        <v>786</v>
      </c>
      <c r="B119" s="44" t="s">
        <v>569</v>
      </c>
      <c r="C119" s="41">
        <v>14480107</v>
      </c>
      <c r="D119" s="41">
        <v>13273431</v>
      </c>
      <c r="E119" s="41">
        <v>27374431.48</v>
      </c>
    </row>
    <row r="120" spans="1:5" x14ac:dyDescent="0.25">
      <c r="A120" s="60" t="s">
        <v>787</v>
      </c>
      <c r="B120" s="44" t="s">
        <v>570</v>
      </c>
      <c r="C120" s="41">
        <v>24774762</v>
      </c>
      <c r="D120" s="41">
        <v>22710198</v>
      </c>
      <c r="E120" s="41">
        <v>5455845.4500000002</v>
      </c>
    </row>
    <row r="121" spans="1:5" x14ac:dyDescent="0.25">
      <c r="A121" s="60" t="s">
        <v>788</v>
      </c>
      <c r="B121" s="44" t="s">
        <v>592</v>
      </c>
      <c r="C121" s="41">
        <v>3000000</v>
      </c>
      <c r="D121" s="41">
        <v>2750000</v>
      </c>
      <c r="E121" s="41">
        <v>3000000</v>
      </c>
    </row>
    <row r="122" spans="1:5" x14ac:dyDescent="0.25">
      <c r="A122" s="60" t="s">
        <v>789</v>
      </c>
      <c r="B122" s="44" t="s">
        <v>593</v>
      </c>
      <c r="C122" s="41">
        <v>250000</v>
      </c>
      <c r="D122" s="41">
        <v>229166</v>
      </c>
      <c r="E122" s="41">
        <v>250000</v>
      </c>
    </row>
    <row r="123" spans="1:5" x14ac:dyDescent="0.25">
      <c r="A123" s="60" t="s">
        <v>790</v>
      </c>
      <c r="B123" s="44" t="s">
        <v>594</v>
      </c>
      <c r="C123" s="41">
        <v>60000</v>
      </c>
      <c r="D123" s="41">
        <v>55000</v>
      </c>
      <c r="E123" s="41">
        <v>60000</v>
      </c>
    </row>
    <row r="124" spans="1:5" x14ac:dyDescent="0.25">
      <c r="A124" s="60" t="s">
        <v>791</v>
      </c>
      <c r="B124" s="44" t="s">
        <v>595</v>
      </c>
      <c r="C124" s="41">
        <v>120000</v>
      </c>
      <c r="D124" s="41">
        <v>110000</v>
      </c>
      <c r="E124" s="41">
        <v>120000</v>
      </c>
    </row>
    <row r="125" spans="1:5" x14ac:dyDescent="0.25">
      <c r="A125" s="60">
        <v>18</v>
      </c>
      <c r="B125" s="44" t="s">
        <v>844</v>
      </c>
      <c r="C125" s="41">
        <v>30243080</v>
      </c>
      <c r="D125" s="41"/>
      <c r="E125" s="41"/>
    </row>
    <row r="126" spans="1:5" x14ac:dyDescent="0.25">
      <c r="A126" s="60">
        <v>19</v>
      </c>
      <c r="B126" s="44" t="s">
        <v>845</v>
      </c>
      <c r="C126" s="41">
        <v>2500000</v>
      </c>
      <c r="D126" s="41">
        <v>1500000</v>
      </c>
      <c r="E126" s="41">
        <v>2000000</v>
      </c>
    </row>
    <row r="127" spans="1:5" x14ac:dyDescent="0.25">
      <c r="A127" s="60">
        <v>20</v>
      </c>
      <c r="B127" s="44" t="s">
        <v>846</v>
      </c>
      <c r="C127" s="41"/>
      <c r="D127" s="41"/>
      <c r="E127" s="41">
        <v>3000000</v>
      </c>
    </row>
    <row r="128" spans="1:5" x14ac:dyDescent="0.25">
      <c r="A128" s="60">
        <v>20</v>
      </c>
      <c r="B128" s="44" t="s">
        <v>596</v>
      </c>
      <c r="C128" s="41">
        <v>35392</v>
      </c>
      <c r="D128" s="41">
        <v>32442</v>
      </c>
      <c r="E128" s="41">
        <v>35392</v>
      </c>
    </row>
    <row r="129" spans="1:5" hidden="1" x14ac:dyDescent="0.25">
      <c r="A129" s="67"/>
      <c r="B129" s="68"/>
      <c r="C129" s="69"/>
      <c r="D129" s="69"/>
      <c r="E129" s="69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gDUqB6x4Xn/wr9c00EKaZAqGsY3P1WrTP8zpCGUCHqNiA5CpSoMweIDMhjGtDnh/GqG2lAsfA9T/s06sfjJ8w==" saltValue="jERyduVjkcgGCFw8oGy6MQ==" spinCount="100000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31496062992125984"/>
  <pageSetup scale="80" orientation="landscape" r:id="rId1"/>
  <rowBreaks count="1" manualBreakCount="1"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/>
  <dimension ref="A1:F300"/>
  <sheetViews>
    <sheetView view="pageBreakPreview" topLeftCell="A14" zoomScale="80" zoomScaleNormal="120" zoomScaleSheetLayoutView="80" workbookViewId="0">
      <selection activeCell="A66" activeCellId="13" sqref="A8:XFD8 A9:XFD9 A12:XFD12 A17:XFD17 A23:XFD26 A29:XFD29 A38:XFD39 A45:XFD49 A53:XFD53 A57:XFD57 A59:XFD59 A64:XFD64 A65:XFD65 A66:XFD66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  <c r="F1" s="71"/>
    </row>
    <row r="2" spans="1:6" x14ac:dyDescent="0.25">
      <c r="A2" s="72" t="s">
        <v>828</v>
      </c>
      <c r="B2" s="72"/>
      <c r="C2" s="72"/>
      <c r="D2" s="72"/>
      <c r="E2" s="72"/>
      <c r="F2" s="72"/>
    </row>
    <row r="3" spans="1:6" x14ac:dyDescent="0.25">
      <c r="A3" s="72" t="s">
        <v>765</v>
      </c>
      <c r="B3" s="72"/>
      <c r="C3" s="72"/>
      <c r="D3" s="72"/>
      <c r="E3" s="72"/>
      <c r="F3" s="72"/>
    </row>
    <row r="4" spans="1:6" x14ac:dyDescent="0.25">
      <c r="E4" s="70" t="s">
        <v>873</v>
      </c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608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1769067343.73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25">
      <c r="A8" s="42" t="s">
        <v>609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797</v>
      </c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1569067343.73</v>
      </c>
    </row>
    <row r="12" spans="1:6" hidden="1" x14ac:dyDescent="0.25">
      <c r="A12" s="42" t="s">
        <v>610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661</v>
      </c>
      <c r="B13" s="43">
        <v>32010220</v>
      </c>
      <c r="C13" s="44" t="s">
        <v>571</v>
      </c>
      <c r="D13" s="45"/>
      <c r="E13" s="45"/>
      <c r="F13" s="45">
        <v>400000000</v>
      </c>
    </row>
    <row r="14" spans="1:6" s="1" customFormat="1" x14ac:dyDescent="0.25">
      <c r="A14" s="65" t="s">
        <v>662</v>
      </c>
      <c r="B14" s="6">
        <v>32010221</v>
      </c>
      <c r="C14" s="7" t="s">
        <v>772</v>
      </c>
      <c r="D14" s="66">
        <f>SUM(D78:D98)</f>
        <v>0</v>
      </c>
      <c r="E14" s="66">
        <f>SUM(E78:E98)</f>
        <v>0</v>
      </c>
      <c r="F14" s="66">
        <f>SUM(F78:F98)</f>
        <v>1169067343.73</v>
      </c>
    </row>
    <row r="15" spans="1:6" hidden="1" x14ac:dyDescent="0.25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663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25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25">
      <c r="A23" s="42" t="s">
        <v>664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25">
      <c r="A24" s="42" t="s">
        <v>665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25">
      <c r="A25" s="42" t="s">
        <v>666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667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25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0</v>
      </c>
    </row>
    <row r="29" spans="1:6" hidden="1" x14ac:dyDescent="0.25">
      <c r="A29" s="42" t="s">
        <v>668</v>
      </c>
      <c r="B29" s="43">
        <v>32010501</v>
      </c>
      <c r="C29" s="44" t="s">
        <v>126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25">
      <c r="A38" s="42" t="s">
        <v>669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670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671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2" t="s">
        <v>672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25">
      <c r="A48" s="44"/>
      <c r="B48" s="43"/>
      <c r="C48" s="44"/>
      <c r="D48" s="45"/>
      <c r="E48" s="45"/>
      <c r="F48" s="45"/>
    </row>
    <row r="49" spans="1:6" hidden="1" x14ac:dyDescent="0.25">
      <c r="A49" s="42" t="s">
        <v>673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674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675</v>
      </c>
      <c r="B57" s="43">
        <v>32020101</v>
      </c>
      <c r="C57" s="44" t="s">
        <v>135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676</v>
      </c>
      <c r="B59" s="43">
        <v>32020102</v>
      </c>
      <c r="C59" s="44" t="s">
        <v>136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x14ac:dyDescent="0.25">
      <c r="A61" s="42" t="s">
        <v>677</v>
      </c>
      <c r="B61" s="43">
        <v>32020104</v>
      </c>
      <c r="C61" s="44" t="s">
        <v>137</v>
      </c>
      <c r="D61" s="45"/>
      <c r="E61" s="45"/>
      <c r="F61" s="45">
        <v>200000000</v>
      </c>
    </row>
    <row r="62" spans="1:6" hidden="1" x14ac:dyDescent="0.25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25">
      <c r="A64" s="42" t="s">
        <v>678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25">
      <c r="A65" s="42" t="s">
        <v>679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680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25">
      <c r="A70" s="42" t="s">
        <v>681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71" t="s">
        <v>794</v>
      </c>
      <c r="B73" s="71"/>
      <c r="C73" s="71"/>
      <c r="D73" s="71"/>
      <c r="E73" s="71"/>
      <c r="F73" s="71"/>
    </row>
    <row r="74" spans="1:6" x14ac:dyDescent="0.25">
      <c r="A74" s="72" t="s">
        <v>829</v>
      </c>
      <c r="B74" s="72"/>
      <c r="C74" s="72"/>
      <c r="D74" s="72"/>
      <c r="E74" s="72"/>
      <c r="F74" s="72"/>
    </row>
    <row r="75" spans="1:6" x14ac:dyDescent="0.25">
      <c r="A75" s="72" t="s">
        <v>765</v>
      </c>
      <c r="B75" s="72"/>
      <c r="C75" s="72"/>
      <c r="D75" s="72"/>
      <c r="E75" s="72"/>
      <c r="F75" s="72"/>
    </row>
    <row r="77" spans="1:6" ht="45" x14ac:dyDescent="0.25">
      <c r="A77" s="50"/>
      <c r="B77" s="50" t="s">
        <v>793</v>
      </c>
      <c r="C77" s="50" t="s">
        <v>112</v>
      </c>
      <c r="D77" s="50" t="s">
        <v>597</v>
      </c>
      <c r="E77" s="50" t="s">
        <v>598</v>
      </c>
      <c r="F77" s="50" t="s">
        <v>599</v>
      </c>
    </row>
    <row r="78" spans="1:6" ht="45" x14ac:dyDescent="0.25">
      <c r="A78" s="42"/>
      <c r="B78" s="43" t="s">
        <v>775</v>
      </c>
      <c r="C78" s="44" t="s">
        <v>572</v>
      </c>
      <c r="D78" s="45"/>
      <c r="E78" s="45"/>
      <c r="F78" s="45">
        <v>205882352.94</v>
      </c>
    </row>
    <row r="79" spans="1:6" ht="30" x14ac:dyDescent="0.25">
      <c r="A79" s="42"/>
      <c r="B79" s="43" t="s">
        <v>776</v>
      </c>
      <c r="C79" s="44" t="s">
        <v>573</v>
      </c>
      <c r="D79" s="45"/>
      <c r="E79" s="45"/>
      <c r="F79" s="45"/>
    </row>
    <row r="80" spans="1:6" ht="30" x14ac:dyDescent="0.25">
      <c r="A80" s="42"/>
      <c r="B80" s="43" t="s">
        <v>777</v>
      </c>
      <c r="C80" s="44" t="s">
        <v>574</v>
      </c>
      <c r="D80" s="45"/>
      <c r="E80" s="45"/>
      <c r="F80" s="45">
        <v>58823529.409999996</v>
      </c>
    </row>
    <row r="81" spans="1:6" ht="45" x14ac:dyDescent="0.25">
      <c r="A81" s="42"/>
      <c r="B81" s="43" t="s">
        <v>778</v>
      </c>
      <c r="C81" s="44" t="s">
        <v>576</v>
      </c>
      <c r="D81" s="45"/>
      <c r="E81" s="45"/>
      <c r="F81" s="45">
        <v>70058823.530000001</v>
      </c>
    </row>
    <row r="82" spans="1:6" ht="45" x14ac:dyDescent="0.25">
      <c r="A82" s="42"/>
      <c r="B82" s="43" t="s">
        <v>779</v>
      </c>
      <c r="C82" s="44" t="s">
        <v>575</v>
      </c>
      <c r="D82" s="45"/>
      <c r="E82" s="45"/>
      <c r="F82" s="45">
        <v>6862745.0999999996</v>
      </c>
    </row>
    <row r="83" spans="1:6" ht="30" x14ac:dyDescent="0.25">
      <c r="A83" s="42"/>
      <c r="B83" s="43" t="s">
        <v>780</v>
      </c>
      <c r="C83" s="44" t="s">
        <v>577</v>
      </c>
      <c r="D83" s="45"/>
      <c r="E83" s="45"/>
      <c r="F83" s="45">
        <v>68627450.980000004</v>
      </c>
    </row>
    <row r="84" spans="1:6" ht="45" x14ac:dyDescent="0.25">
      <c r="A84" s="42"/>
      <c r="B84" s="43" t="s">
        <v>781</v>
      </c>
      <c r="C84" s="44" t="s">
        <v>578</v>
      </c>
      <c r="D84" s="45"/>
      <c r="E84" s="45"/>
      <c r="F84" s="45">
        <v>70058823.530000001</v>
      </c>
    </row>
    <row r="85" spans="1:6" ht="30" x14ac:dyDescent="0.25">
      <c r="A85" s="42"/>
      <c r="B85" s="43" t="s">
        <v>782</v>
      </c>
      <c r="C85" s="44" t="s">
        <v>579</v>
      </c>
      <c r="D85" s="45"/>
      <c r="E85" s="45"/>
      <c r="F85" s="45">
        <v>147059803</v>
      </c>
    </row>
    <row r="86" spans="1:6" ht="30" x14ac:dyDescent="0.25">
      <c r="A86" s="42"/>
      <c r="B86" s="43" t="s">
        <v>783</v>
      </c>
      <c r="C86" s="44" t="s">
        <v>580</v>
      </c>
      <c r="D86" s="45"/>
      <c r="E86" s="45"/>
      <c r="F86" s="45">
        <v>50000000</v>
      </c>
    </row>
    <row r="87" spans="1:6" ht="45" x14ac:dyDescent="0.25">
      <c r="A87" s="42"/>
      <c r="B87" s="43" t="s">
        <v>784</v>
      </c>
      <c r="C87" s="44" t="s">
        <v>581</v>
      </c>
      <c r="D87" s="45"/>
      <c r="E87" s="45"/>
      <c r="F87" s="45">
        <v>68627450.980000004</v>
      </c>
    </row>
    <row r="88" spans="1:6" ht="30" x14ac:dyDescent="0.25">
      <c r="A88" s="42"/>
      <c r="B88" s="43" t="s">
        <v>785</v>
      </c>
      <c r="C88" s="44" t="s">
        <v>582</v>
      </c>
      <c r="D88" s="45"/>
      <c r="E88" s="45"/>
      <c r="F88" s="45"/>
    </row>
    <row r="89" spans="1:6" ht="60" x14ac:dyDescent="0.25">
      <c r="A89" s="42"/>
      <c r="B89" s="43" t="s">
        <v>786</v>
      </c>
      <c r="C89" s="44" t="s">
        <v>583</v>
      </c>
      <c r="D89" s="45"/>
      <c r="E89" s="45"/>
      <c r="F89" s="45"/>
    </row>
    <row r="90" spans="1:6" ht="45" x14ac:dyDescent="0.25">
      <c r="A90" s="42"/>
      <c r="B90" s="43" t="s">
        <v>787</v>
      </c>
      <c r="C90" s="44" t="s">
        <v>584</v>
      </c>
      <c r="D90" s="45"/>
      <c r="E90" s="45"/>
      <c r="F90" s="45">
        <v>41176470.590000004</v>
      </c>
    </row>
    <row r="91" spans="1:6" ht="45" x14ac:dyDescent="0.25">
      <c r="A91" s="42"/>
      <c r="B91" s="43" t="s">
        <v>788</v>
      </c>
      <c r="C91" s="44" t="s">
        <v>585</v>
      </c>
      <c r="D91" s="45"/>
      <c r="E91" s="45"/>
      <c r="F91" s="45">
        <v>117647058.81999999</v>
      </c>
    </row>
    <row r="92" spans="1:6" ht="30" x14ac:dyDescent="0.25">
      <c r="A92" s="42"/>
      <c r="B92" s="43" t="s">
        <v>789</v>
      </c>
      <c r="C92" s="44" t="s">
        <v>586</v>
      </c>
      <c r="D92" s="45"/>
      <c r="E92" s="45"/>
      <c r="F92" s="45">
        <v>147058823.53</v>
      </c>
    </row>
    <row r="93" spans="1:6" ht="45" x14ac:dyDescent="0.25">
      <c r="A93" s="42"/>
      <c r="B93" s="43" t="s">
        <v>790</v>
      </c>
      <c r="C93" s="44" t="s">
        <v>587</v>
      </c>
      <c r="D93" s="45"/>
      <c r="E93" s="45"/>
      <c r="F93" s="45">
        <v>1166364.26</v>
      </c>
    </row>
    <row r="94" spans="1:6" x14ac:dyDescent="0.25">
      <c r="A94" s="42"/>
      <c r="B94" s="43" t="s">
        <v>791</v>
      </c>
      <c r="C94" s="44" t="s">
        <v>588</v>
      </c>
      <c r="D94" s="45"/>
      <c r="E94" s="45"/>
      <c r="F94" s="45">
        <v>65282352.939999998</v>
      </c>
    </row>
    <row r="95" spans="1:6" ht="30" x14ac:dyDescent="0.25">
      <c r="A95" s="42"/>
      <c r="B95" s="43" t="s">
        <v>792</v>
      </c>
      <c r="C95" s="44" t="s">
        <v>589</v>
      </c>
      <c r="D95" s="45"/>
      <c r="E95" s="45"/>
      <c r="F95" s="45">
        <v>44117647.060000002</v>
      </c>
    </row>
    <row r="96" spans="1:6" ht="45" x14ac:dyDescent="0.25">
      <c r="A96" s="42"/>
      <c r="B96" s="43" t="s">
        <v>795</v>
      </c>
      <c r="C96" s="44" t="s">
        <v>590</v>
      </c>
      <c r="D96" s="45"/>
      <c r="E96" s="45"/>
      <c r="F96" s="45">
        <v>6617647.0599999996</v>
      </c>
    </row>
    <row r="97" spans="1:6" hidden="1" x14ac:dyDescent="0.25">
      <c r="A97" s="46"/>
      <c r="B97" s="43"/>
      <c r="C97" s="44"/>
      <c r="D97" s="45"/>
      <c r="E97" s="45"/>
      <c r="F97" s="45"/>
    </row>
    <row r="98" spans="1:6" hidden="1" x14ac:dyDescent="0.25">
      <c r="A98" s="46"/>
      <c r="B98" s="43"/>
      <c r="C98" s="44"/>
      <c r="D98" s="45"/>
      <c r="E98" s="45"/>
      <c r="F98" s="45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YE4l6DAM5aYkqK5Os7cNa/kKW2Ds+EynwYuS8frAloQXfHkSI+kLlDxNyyBBELcC0E/i6LTWL09U57yiOEh4w==" saltValue="eKT5KBN6tnQxJ3fghcEgSw==" spinCount="100000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31496062992125984"/>
  <pageSetup scale="80" orientation="landscape" r:id="rId1"/>
  <rowBreaks count="1" manualBreakCount="1">
    <brk id="7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830</v>
      </c>
      <c r="B3" s="73"/>
      <c r="C3" s="73"/>
      <c r="D3" s="73"/>
      <c r="E3" s="73"/>
    </row>
    <row r="4" spans="1:5" x14ac:dyDescent="0.25">
      <c r="A4" s="72" t="s">
        <v>766</v>
      </c>
      <c r="B4" s="72"/>
      <c r="C4" s="72"/>
      <c r="D4" s="72"/>
      <c r="E4" s="72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85866992</v>
      </c>
      <c r="D7" s="12">
        <f t="shared" ref="D7:E7" si="0">D8+D13+D20</f>
        <v>83761205</v>
      </c>
      <c r="E7" s="12">
        <f t="shared" si="0"/>
        <v>75382472</v>
      </c>
    </row>
    <row r="8" spans="1:5" s="1" customFormat="1" x14ac:dyDescent="0.25">
      <c r="A8" s="3">
        <v>2101</v>
      </c>
      <c r="B8" s="3" t="s">
        <v>5</v>
      </c>
      <c r="C8" s="12">
        <f>C9</f>
        <v>85866992</v>
      </c>
      <c r="D8" s="12">
        <f t="shared" ref="D8:E8" si="1">D9</f>
        <v>83761205</v>
      </c>
      <c r="E8" s="12">
        <f t="shared" si="1"/>
        <v>75382472</v>
      </c>
    </row>
    <row r="9" spans="1:5" s="1" customFormat="1" x14ac:dyDescent="0.25">
      <c r="A9" s="3">
        <v>210101</v>
      </c>
      <c r="B9" s="3" t="s">
        <v>6</v>
      </c>
      <c r="C9" s="12">
        <f>SUM(C10:C12)</f>
        <v>85866992</v>
      </c>
      <c r="D9" s="12">
        <f t="shared" ref="D9:E9" si="2">SUM(D10:D12)</f>
        <v>83761205</v>
      </c>
      <c r="E9" s="12">
        <f t="shared" si="2"/>
        <v>75382472</v>
      </c>
    </row>
    <row r="10" spans="1:5" x14ac:dyDescent="0.25">
      <c r="A10" s="59">
        <v>21010101</v>
      </c>
      <c r="B10" s="48" t="s">
        <v>5</v>
      </c>
      <c r="C10" s="41">
        <v>85866992</v>
      </c>
      <c r="D10" s="41">
        <v>83761205</v>
      </c>
      <c r="E10" s="41">
        <v>75382472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H9HnXXQQPIjaHbGnBZae7lhLdOQfverPInQ9oOKzJrvn5GfHdQVV8DWn4sFC8qNxZbet2HssyX2b3rfkfg06FQ==" saltValue="gL2oiH0f6dMqiTkTCOqaF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pageSetUpPr fitToPage="1"/>
  </sheetPr>
  <dimension ref="A3:E300"/>
  <sheetViews>
    <sheetView view="pageBreakPreview" topLeftCell="A22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831</v>
      </c>
      <c r="B4" s="73"/>
      <c r="C4" s="73"/>
      <c r="D4" s="73"/>
      <c r="E4" s="73"/>
    </row>
    <row r="5" spans="1:5" x14ac:dyDescent="0.25">
      <c r="A5" s="72" t="s">
        <v>766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75500000</v>
      </c>
      <c r="D7" s="12">
        <f t="shared" ref="D7:E7" si="0">D8+D84+D88+D93</f>
        <v>12715000</v>
      </c>
      <c r="E7" s="12">
        <f t="shared" si="0"/>
        <v>23000000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75500000</v>
      </c>
      <c r="D8" s="12">
        <f t="shared" ref="D8:E8" si="1">D9+D14+D22+D36+D45+D48+D54+D63+D67+D70</f>
        <v>12715000</v>
      </c>
      <c r="E8" s="12">
        <f t="shared" si="1"/>
        <v>23000000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730000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730000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1500000</v>
      </c>
      <c r="D14" s="12">
        <f>SUM(D15:D21)</f>
        <v>0</v>
      </c>
      <c r="E14" s="12">
        <f>SUM(E15:E21)</f>
        <v>500000</v>
      </c>
    </row>
    <row r="15" spans="1:5" x14ac:dyDescent="0.25">
      <c r="A15" s="43">
        <v>22020201</v>
      </c>
      <c r="B15" s="44" t="s">
        <v>28</v>
      </c>
      <c r="C15" s="41">
        <v>1500000</v>
      </c>
      <c r="D15" s="41"/>
      <c r="E15" s="41">
        <v>500000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194000</v>
      </c>
      <c r="E22" s="12">
        <f t="shared" si="3"/>
        <v>500000</v>
      </c>
    </row>
    <row r="23" spans="1:5" x14ac:dyDescent="0.25">
      <c r="A23" s="43">
        <v>22020301</v>
      </c>
      <c r="B23" s="44" t="s">
        <v>36</v>
      </c>
      <c r="C23" s="41">
        <v>1000000</v>
      </c>
      <c r="D23" s="41">
        <v>194000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57500000</v>
      </c>
      <c r="D36" s="12">
        <f t="shared" ref="D36:E36" si="4">SUM(D37:D44)</f>
        <v>3612000</v>
      </c>
      <c r="E36" s="12">
        <f t="shared" si="4"/>
        <v>12500000</v>
      </c>
    </row>
    <row r="37" spans="1:5" x14ac:dyDescent="0.25">
      <c r="A37" s="43">
        <v>22020401</v>
      </c>
      <c r="B37" s="44" t="s">
        <v>50</v>
      </c>
      <c r="C37" s="41">
        <v>12000000</v>
      </c>
      <c r="D37" s="41">
        <v>3291000</v>
      </c>
      <c r="E37" s="41">
        <v>500000</v>
      </c>
    </row>
    <row r="38" spans="1:5" x14ac:dyDescent="0.25">
      <c r="A38" s="43">
        <v>22020402</v>
      </c>
      <c r="B38" s="44" t="s">
        <v>51</v>
      </c>
      <c r="C38" s="41">
        <v>3000000</v>
      </c>
      <c r="D38" s="41">
        <v>321000</v>
      </c>
      <c r="E38" s="41">
        <v>1000000</v>
      </c>
    </row>
    <row r="39" spans="1:5" x14ac:dyDescent="0.25">
      <c r="A39" s="43">
        <v>22020403</v>
      </c>
      <c r="B39" s="44" t="s">
        <v>52</v>
      </c>
      <c r="C39" s="41">
        <v>5500000</v>
      </c>
      <c r="D39" s="41"/>
      <c r="E39" s="41">
        <v>1000000</v>
      </c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37000000</v>
      </c>
      <c r="D41" s="41"/>
      <c r="E41" s="41">
        <v>10000000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9500000</v>
      </c>
      <c r="D63" s="12">
        <f t="shared" ref="D63:E63" si="8">SUM(D64:D66)</f>
        <v>6954000</v>
      </c>
      <c r="E63" s="12">
        <f t="shared" si="8"/>
        <v>6000000</v>
      </c>
    </row>
    <row r="64" spans="1:5" x14ac:dyDescent="0.25">
      <c r="A64" s="43">
        <v>22020801</v>
      </c>
      <c r="B64" s="44" t="s">
        <v>77</v>
      </c>
      <c r="C64" s="41">
        <v>2500000</v>
      </c>
      <c r="D64" s="41"/>
      <c r="E64" s="41">
        <v>500000</v>
      </c>
    </row>
    <row r="65" spans="1:5" x14ac:dyDescent="0.25">
      <c r="A65" s="43">
        <v>22020802</v>
      </c>
      <c r="B65" s="44" t="s">
        <v>78</v>
      </c>
      <c r="C65" s="41"/>
      <c r="D65" s="41"/>
      <c r="E65" s="41">
        <v>500000</v>
      </c>
    </row>
    <row r="66" spans="1:5" x14ac:dyDescent="0.25">
      <c r="A66" s="43">
        <v>22020803</v>
      </c>
      <c r="B66" s="44" t="s">
        <v>79</v>
      </c>
      <c r="C66" s="41">
        <v>7000000</v>
      </c>
      <c r="D66" s="41">
        <v>6954000</v>
      </c>
      <c r="E66" s="41">
        <v>5000000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4500000</v>
      </c>
      <c r="D70" s="12">
        <f t="shared" ref="D70:E70" si="10">SUM(D71:D83)</f>
        <v>1225000</v>
      </c>
      <c r="E70" s="12">
        <f t="shared" si="10"/>
        <v>2500000</v>
      </c>
    </row>
    <row r="71" spans="1:5" x14ac:dyDescent="0.25">
      <c r="A71" s="43">
        <v>22021001</v>
      </c>
      <c r="B71" s="44" t="s">
        <v>84</v>
      </c>
      <c r="C71" s="41"/>
      <c r="D71" s="41"/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4500000</v>
      </c>
      <c r="D76" s="41">
        <v>1225000</v>
      </c>
      <c r="E76" s="41">
        <v>1500000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lecXnql7GJFQN9eM1UDfbpoAlldCcIl/72gcV0jG3kNuJ7FViMVErLIxrni3dX3gV+mPB3na4NPPK+jZp3Jaw==" saltValue="CVZJUbXmwqNZRQjaotreoQ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3" orientation="landscape" r:id="rId1"/>
  <rowBreaks count="2" manualBreakCount="2">
    <brk id="35" max="16383" man="1"/>
    <brk id="6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F300"/>
  <sheetViews>
    <sheetView view="pageBreakPreview" zoomScale="80" zoomScaleNormal="130" zoomScaleSheetLayoutView="80" workbookViewId="0">
      <selection activeCell="A76" activeCellId="8" sqref="A29:XFD29 A35:XFD35 A36:XFD36 A37:XFD38 A41:XFD41 A50:XFD51 A57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832</v>
      </c>
      <c r="B2" s="72"/>
      <c r="C2" s="72"/>
      <c r="D2" s="72"/>
      <c r="E2" s="72"/>
    </row>
    <row r="3" spans="1:6" x14ac:dyDescent="0.25">
      <c r="A3" s="72" t="s">
        <v>766</v>
      </c>
      <c r="B3" s="72"/>
      <c r="C3" s="72"/>
      <c r="D3" s="72"/>
      <c r="E3" s="72"/>
    </row>
    <row r="4" spans="1:6" x14ac:dyDescent="0.25">
      <c r="E4" s="70" t="s">
        <v>873</v>
      </c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611</v>
      </c>
      <c r="B6" s="4">
        <v>3</v>
      </c>
      <c r="C6" s="5" t="s">
        <v>113</v>
      </c>
      <c r="D6" s="11">
        <f>D7+D17+D28+D34+D40+D49+D56+D68+D75+D81</f>
        <v>453000000</v>
      </c>
      <c r="E6" s="11">
        <f t="shared" ref="E6:F6" si="0">E7+E17+E28+E34+E40+E49+E56+E68+E75+E81</f>
        <v>168790787</v>
      </c>
      <c r="F6" s="11">
        <f t="shared" si="0"/>
        <v>655749089.42000008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52000000</v>
      </c>
      <c r="E7" s="11">
        <f t="shared" ref="E7:F7" si="1">SUM(E8:E16)</f>
        <v>28498588</v>
      </c>
      <c r="F7" s="11">
        <f t="shared" si="1"/>
        <v>100000000</v>
      </c>
    </row>
    <row r="8" spans="1:6" x14ac:dyDescent="0.25">
      <c r="A8" s="42" t="s">
        <v>612</v>
      </c>
      <c r="B8" s="43">
        <v>32010101</v>
      </c>
      <c r="C8" s="44" t="s">
        <v>115</v>
      </c>
      <c r="D8" s="45">
        <v>52000000</v>
      </c>
      <c r="E8" s="45">
        <v>28498588</v>
      </c>
      <c r="F8" s="45">
        <v>100000000</v>
      </c>
    </row>
    <row r="9" spans="1:6" hidden="1" x14ac:dyDescent="0.25">
      <c r="A9" s="44"/>
      <c r="B9" s="43">
        <v>32010102</v>
      </c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395000000</v>
      </c>
      <c r="E17" s="11">
        <f t="shared" ref="E17:F17" si="2">SUM(E18:E27)</f>
        <v>140292199</v>
      </c>
      <c r="F17" s="11">
        <f t="shared" si="2"/>
        <v>555249089.42000008</v>
      </c>
    </row>
    <row r="18" spans="1:6" x14ac:dyDescent="0.25">
      <c r="A18" s="42" t="s">
        <v>613</v>
      </c>
      <c r="B18" s="43">
        <v>32010202</v>
      </c>
      <c r="C18" s="44" t="s">
        <v>117</v>
      </c>
      <c r="D18" s="45">
        <v>260000000</v>
      </c>
      <c r="E18" s="45">
        <v>61944699</v>
      </c>
      <c r="F18" s="45">
        <v>475249089.42000002</v>
      </c>
    </row>
    <row r="19" spans="1:6" ht="75" x14ac:dyDescent="0.25">
      <c r="A19" s="46"/>
      <c r="B19" s="47">
        <v>32010106</v>
      </c>
      <c r="C19" s="44" t="s">
        <v>858</v>
      </c>
      <c r="D19" s="45"/>
      <c r="E19" s="45"/>
      <c r="F19" s="45">
        <v>30000000</v>
      </c>
    </row>
    <row r="20" spans="1:6" ht="30" x14ac:dyDescent="0.25">
      <c r="A20" s="46"/>
      <c r="B20" s="43">
        <v>32010107</v>
      </c>
      <c r="C20" s="44" t="s">
        <v>885</v>
      </c>
      <c r="D20" s="45">
        <v>135000000</v>
      </c>
      <c r="E20" s="45">
        <v>78347500</v>
      </c>
      <c r="F20" s="45">
        <v>50000000</v>
      </c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682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>
        <v>32010301</v>
      </c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683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684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685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686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6000000</v>
      </c>
      <c r="E40" s="11">
        <f t="shared" ref="E40:F40" si="5">SUM(E41:E48)</f>
        <v>0</v>
      </c>
      <c r="F40" s="11">
        <f t="shared" si="5"/>
        <v>500000</v>
      </c>
    </row>
    <row r="41" spans="1:6" hidden="1" x14ac:dyDescent="0.25">
      <c r="A41" s="42" t="s">
        <v>687</v>
      </c>
      <c r="B41" s="43">
        <v>32010501</v>
      </c>
      <c r="C41" s="44" t="s">
        <v>126</v>
      </c>
      <c r="D41" s="45"/>
      <c r="E41" s="45"/>
      <c r="F41" s="45"/>
    </row>
    <row r="42" spans="1:6" x14ac:dyDescent="0.25">
      <c r="A42" s="44"/>
      <c r="B42" s="43"/>
      <c r="C42" s="44" t="s">
        <v>859</v>
      </c>
      <c r="D42" s="45">
        <v>6000000</v>
      </c>
      <c r="E42" s="45"/>
      <c r="F42" s="45">
        <v>500000</v>
      </c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688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689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690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691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692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693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694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695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696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697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698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699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25">
      <c r="A82" s="42" t="s">
        <v>700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A60r5e9TebOx8548LFnmyds8Ec6gelBFJ9aN01nj2QW5ciGGPej1O5Jr+F4s+9u8FdINUyt/3eVAxaZRmiH+Yg==" saltValue="acs0/GDtme2ZReaJOR1Bk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833</v>
      </c>
      <c r="B3" s="73"/>
      <c r="C3" s="73"/>
      <c r="D3" s="73"/>
      <c r="E3" s="73"/>
    </row>
    <row r="4" spans="1:5" x14ac:dyDescent="0.25">
      <c r="A4" s="72" t="s">
        <v>767</v>
      </c>
      <c r="B4" s="72"/>
      <c r="C4" s="72"/>
      <c r="D4" s="72"/>
      <c r="E4" s="72"/>
    </row>
    <row r="6" spans="1:5" ht="44.4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C8+C14+C21</f>
        <v>1049355699.3199999</v>
      </c>
      <c r="D7" s="12">
        <f t="shared" ref="D7:E7" si="0">D8+D14+D21</f>
        <v>1009073581</v>
      </c>
      <c r="E7" s="12">
        <f t="shared" si="0"/>
        <v>1095300473</v>
      </c>
    </row>
    <row r="8" spans="1:5" s="1" customFormat="1" x14ac:dyDescent="0.25">
      <c r="A8" s="3">
        <v>2101</v>
      </c>
      <c r="B8" s="3" t="s">
        <v>5</v>
      </c>
      <c r="C8" s="12">
        <f>C9</f>
        <v>1049355699.3199999</v>
      </c>
      <c r="D8" s="12">
        <f t="shared" ref="D8:E8" si="1">D9</f>
        <v>1009073581</v>
      </c>
      <c r="E8" s="12">
        <f t="shared" si="1"/>
        <v>1095300473</v>
      </c>
    </row>
    <row r="9" spans="1:5" s="1" customFormat="1" x14ac:dyDescent="0.25">
      <c r="A9" s="3">
        <v>210101</v>
      </c>
      <c r="B9" s="3" t="s">
        <v>6</v>
      </c>
      <c r="C9" s="12">
        <f>SUM(C10:C13)</f>
        <v>1049355699.3199999</v>
      </c>
      <c r="D9" s="12">
        <f t="shared" ref="D9:E9" si="2">SUM(D10:D13)</f>
        <v>1009073581</v>
      </c>
      <c r="E9" s="12">
        <f t="shared" si="2"/>
        <v>1095300473</v>
      </c>
    </row>
    <row r="10" spans="1:5" x14ac:dyDescent="0.25">
      <c r="A10" s="59">
        <v>21010101</v>
      </c>
      <c r="B10" s="48" t="s">
        <v>801</v>
      </c>
      <c r="C10" s="41">
        <v>142563459.31999999</v>
      </c>
      <c r="D10" s="41">
        <v>122281341</v>
      </c>
      <c r="E10" s="41">
        <v>143508233</v>
      </c>
    </row>
    <row r="11" spans="1:5" x14ac:dyDescent="0.25">
      <c r="A11" s="59">
        <v>21010101</v>
      </c>
      <c r="B11" s="48" t="s">
        <v>802</v>
      </c>
      <c r="C11" s="41">
        <v>906792240</v>
      </c>
      <c r="D11" s="41">
        <v>886792240</v>
      </c>
      <c r="E11" s="41">
        <v>951792240</v>
      </c>
    </row>
    <row r="12" spans="1:5" hidden="1" x14ac:dyDescent="0.25">
      <c r="A12" s="59">
        <v>21010102</v>
      </c>
      <c r="B12" s="48" t="s">
        <v>7</v>
      </c>
      <c r="C12" s="41"/>
      <c r="D12" s="41"/>
      <c r="E12" s="41"/>
    </row>
    <row r="13" spans="1:5" hidden="1" x14ac:dyDescent="0.25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5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0</v>
      </c>
    </row>
    <row r="15" spans="1:5" s="1" customFormat="1" x14ac:dyDescent="0.25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0</v>
      </c>
    </row>
    <row r="16" spans="1:5" hidden="1" x14ac:dyDescent="0.25">
      <c r="A16" s="59">
        <v>21020104</v>
      </c>
      <c r="B16" s="48" t="s">
        <v>11</v>
      </c>
      <c r="C16" s="41"/>
      <c r="D16" s="41"/>
      <c r="E16" s="41"/>
    </row>
    <row r="17" spans="1:5" hidden="1" x14ac:dyDescent="0.25">
      <c r="A17" s="59">
        <v>21020108</v>
      </c>
      <c r="B17" s="48" t="s">
        <v>12</v>
      </c>
      <c r="C17" s="41"/>
      <c r="D17" s="41"/>
      <c r="E17" s="41"/>
    </row>
    <row r="18" spans="1:5" hidden="1" x14ac:dyDescent="0.25">
      <c r="A18" s="59">
        <v>21020109</v>
      </c>
      <c r="B18" s="48" t="s">
        <v>13</v>
      </c>
      <c r="C18" s="41"/>
      <c r="D18" s="41"/>
      <c r="E18" s="41"/>
    </row>
    <row r="19" spans="1:5" s="1" customFormat="1" x14ac:dyDescent="0.25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fhR3I6kbcteHPWhWdgolRhJzxnbvyNtyJCrHIX8SFrDofYH9REU6mK/0HzIZtBiQ1vrNZL+qUcY0YgppicaZwg==" saltValue="IvtggGRWq48SSObToKYEVg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pageSetUpPr fitToPage="1"/>
  </sheetPr>
  <dimension ref="A3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834</v>
      </c>
      <c r="B4" s="73"/>
      <c r="C4" s="73"/>
      <c r="D4" s="73"/>
      <c r="E4" s="73"/>
    </row>
    <row r="5" spans="1:5" x14ac:dyDescent="0.25">
      <c r="A5" s="72" t="s">
        <v>767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217500000</v>
      </c>
      <c r="D7" s="12">
        <f t="shared" ref="D7:E7" si="0">D8+D84+D88+D93</f>
        <v>207796000</v>
      </c>
      <c r="E7" s="12">
        <f t="shared" si="0"/>
        <v>352000000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44500000</v>
      </c>
      <c r="D8" s="12">
        <f t="shared" ref="D8:E8" si="1">D9+D14+D22+D36+D45+D48+D54+D63+D67+D70</f>
        <v>35796000</v>
      </c>
      <c r="E8" s="12">
        <f t="shared" si="1"/>
        <v>42000000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3000000</v>
      </c>
      <c r="E9" s="12">
        <f t="shared" si="2"/>
        <v>3000000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3000000</v>
      </c>
      <c r="D11" s="41">
        <v>3000000</v>
      </c>
      <c r="E11" s="41">
        <v>3000000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4500000</v>
      </c>
      <c r="D22" s="12">
        <f t="shared" ref="D22:E22" si="3">SUM(D23:D35)</f>
        <v>1899000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1899000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x14ac:dyDescent="0.25">
      <c r="A27" s="43">
        <v>22020305</v>
      </c>
      <c r="B27" s="44" t="s">
        <v>860</v>
      </c>
      <c r="C27" s="41">
        <v>1500000</v>
      </c>
      <c r="D27" s="41"/>
      <c r="E27" s="41">
        <v>1000000</v>
      </c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4500000</v>
      </c>
      <c r="D36" s="12">
        <f t="shared" ref="D36:E36" si="4">SUM(D37:D44)</f>
        <v>1457000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2500000</v>
      </c>
      <c r="D37" s="41">
        <v>600000</v>
      </c>
      <c r="E37" s="41">
        <v>500000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>
        <v>857000</v>
      </c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32500000</v>
      </c>
      <c r="D70" s="12">
        <f t="shared" ref="D70:E70" si="10">SUM(D71:D83)</f>
        <v>29440000</v>
      </c>
      <c r="E70" s="12">
        <f t="shared" si="10"/>
        <v>36000000</v>
      </c>
    </row>
    <row r="71" spans="1:5" x14ac:dyDescent="0.25">
      <c r="A71" s="43">
        <v>22021001</v>
      </c>
      <c r="B71" s="44" t="s">
        <v>84</v>
      </c>
      <c r="C71" s="41">
        <v>4000000</v>
      </c>
      <c r="D71" s="41">
        <v>940000</v>
      </c>
      <c r="E71" s="41">
        <v>1000000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28500000</v>
      </c>
      <c r="D76" s="41">
        <v>28500000</v>
      </c>
      <c r="E76" s="41">
        <v>35000000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112000000</v>
      </c>
      <c r="D84" s="12">
        <f t="shared" ref="D84:E84" si="11">D85</f>
        <v>112000000</v>
      </c>
      <c r="E84" s="12">
        <f t="shared" si="11"/>
        <v>250000000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112000000</v>
      </c>
      <c r="D85" s="12">
        <f>SUM(D86:D87)</f>
        <v>112000000</v>
      </c>
      <c r="E85" s="12">
        <f>SUM(E86:E87)</f>
        <v>250000000</v>
      </c>
    </row>
    <row r="86" spans="1:5" x14ac:dyDescent="0.25">
      <c r="A86" s="43">
        <v>22040105</v>
      </c>
      <c r="B86" s="44" t="s">
        <v>862</v>
      </c>
      <c r="C86" s="41">
        <v>35000000</v>
      </c>
      <c r="D86" s="41">
        <v>35000000</v>
      </c>
      <c r="E86" s="41">
        <v>150000000</v>
      </c>
    </row>
    <row r="87" spans="1:5" x14ac:dyDescent="0.25">
      <c r="A87" s="43">
        <v>22040109</v>
      </c>
      <c r="B87" s="44" t="s">
        <v>861</v>
      </c>
      <c r="C87" s="41">
        <v>77000000</v>
      </c>
      <c r="D87" s="41">
        <v>77000000</v>
      </c>
      <c r="E87" s="41">
        <v>100000000</v>
      </c>
    </row>
    <row r="88" spans="1:5" s="1" customFormat="1" x14ac:dyDescent="0.25">
      <c r="A88" s="4">
        <v>2205</v>
      </c>
      <c r="B88" s="5" t="s">
        <v>101</v>
      </c>
      <c r="C88" s="12">
        <f>C89</f>
        <v>61000000</v>
      </c>
      <c r="D88" s="12">
        <f t="shared" ref="D88:E88" si="12">D89</f>
        <v>60000000</v>
      </c>
      <c r="E88" s="12">
        <f t="shared" si="12"/>
        <v>60000000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61000000</v>
      </c>
      <c r="D89" s="12">
        <f t="shared" ref="D89:E89" si="13">SUM(D90:D92)</f>
        <v>60000000</v>
      </c>
      <c r="E89" s="12">
        <f t="shared" si="13"/>
        <v>60000000</v>
      </c>
    </row>
    <row r="90" spans="1:5" x14ac:dyDescent="0.25">
      <c r="A90" s="43">
        <v>22050105</v>
      </c>
      <c r="B90" s="44" t="s">
        <v>103</v>
      </c>
      <c r="C90" s="41">
        <v>11000000</v>
      </c>
      <c r="D90" s="41">
        <v>10000000</v>
      </c>
      <c r="E90" s="41">
        <v>10000000</v>
      </c>
    </row>
    <row r="91" spans="1:5" x14ac:dyDescent="0.25">
      <c r="A91" s="43">
        <v>22050108</v>
      </c>
      <c r="B91" s="44" t="s">
        <v>104</v>
      </c>
      <c r="C91" s="41">
        <v>50000000</v>
      </c>
      <c r="D91" s="41">
        <v>50000000</v>
      </c>
      <c r="E91" s="41">
        <v>50000000</v>
      </c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L/yOhcDfwTC9J2OrgiblKvqPDslbDa+kLwG1NFkXOvl5xT+9i8Y88X0PxiO0A/iQ9aOZuoBwPsfodUQz7Z+FQ==" saltValue="/xhH/+q3EGVhYPSOjodWrw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6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/>
  <dimension ref="A1:F300"/>
  <sheetViews>
    <sheetView view="pageBreakPreview" zoomScale="80" zoomScaleNormal="130" zoomScaleSheetLayoutView="80" workbookViewId="0">
      <selection activeCell="A76" activeCellId="8" sqref="A8:XFD8 A18:XFD18 A29:XFD29 A35:XFD38 A41:XFD41 A57:XFD59 A61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835</v>
      </c>
      <c r="B2" s="72"/>
      <c r="C2" s="72"/>
      <c r="D2" s="72"/>
      <c r="E2" s="72"/>
    </row>
    <row r="3" spans="1:6" x14ac:dyDescent="0.25">
      <c r="A3" s="72" t="s">
        <v>767</v>
      </c>
      <c r="B3" s="72"/>
      <c r="C3" s="72"/>
      <c r="D3" s="72"/>
      <c r="E3" s="72"/>
    </row>
    <row r="4" spans="1:6" x14ac:dyDescent="0.25">
      <c r="E4" s="70" t="s">
        <v>873</v>
      </c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614</v>
      </c>
      <c r="B6" s="4">
        <v>3</v>
      </c>
      <c r="C6" s="5" t="s">
        <v>113</v>
      </c>
      <c r="D6" s="11">
        <f>D7+D17+D28+D34+D40+D49+D56+D68+D75+D81</f>
        <v>431700000</v>
      </c>
      <c r="E6" s="11">
        <f t="shared" ref="E6:F6" si="0">E7+E17+E28+E34+E40+E49+E56+E68+E75+E81</f>
        <v>324676112.5</v>
      </c>
      <c r="F6" s="11">
        <f t="shared" si="0"/>
        <v>286000000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420000000</v>
      </c>
      <c r="E7" s="11">
        <f t="shared" ref="E7:F7" si="1">SUM(E8:E16)</f>
        <v>321176112.5</v>
      </c>
      <c r="F7" s="11">
        <f t="shared" si="1"/>
        <v>280000000</v>
      </c>
    </row>
    <row r="8" spans="1:6" hidden="1" x14ac:dyDescent="0.25">
      <c r="A8" s="42" t="s">
        <v>615</v>
      </c>
      <c r="B8" s="43">
        <v>32010101</v>
      </c>
      <c r="C8" s="44" t="s">
        <v>115</v>
      </c>
      <c r="D8" s="45"/>
      <c r="E8" s="45"/>
      <c r="F8" s="45"/>
    </row>
    <row r="9" spans="1:6" ht="165" x14ac:dyDescent="0.25">
      <c r="A9" s="44"/>
      <c r="B9" s="43">
        <v>32010105</v>
      </c>
      <c r="C9" s="44" t="s">
        <v>877</v>
      </c>
      <c r="D9" s="45">
        <v>182000000</v>
      </c>
      <c r="E9" s="45">
        <v>170000000</v>
      </c>
      <c r="F9" s="45">
        <v>100000000</v>
      </c>
    </row>
    <row r="10" spans="1:6" ht="120" x14ac:dyDescent="0.25">
      <c r="A10" s="44"/>
      <c r="B10" s="43">
        <v>32010106</v>
      </c>
      <c r="C10" s="44" t="s">
        <v>883</v>
      </c>
      <c r="D10" s="45">
        <v>92000000</v>
      </c>
      <c r="E10" s="45">
        <v>80000000</v>
      </c>
      <c r="F10" s="45">
        <v>80000000</v>
      </c>
    </row>
    <row r="11" spans="1:6" x14ac:dyDescent="0.25">
      <c r="A11" s="44"/>
      <c r="B11" s="43">
        <v>32010107</v>
      </c>
      <c r="C11" s="44" t="s">
        <v>865</v>
      </c>
      <c r="D11" s="45">
        <v>26000000</v>
      </c>
      <c r="E11" s="45">
        <v>2000000</v>
      </c>
      <c r="F11" s="45"/>
    </row>
    <row r="12" spans="1:6" ht="90" x14ac:dyDescent="0.25">
      <c r="A12" s="44"/>
      <c r="B12" s="43">
        <v>32010108</v>
      </c>
      <c r="C12" s="44" t="s">
        <v>884</v>
      </c>
      <c r="D12" s="45">
        <v>35000000</v>
      </c>
      <c r="E12" s="45">
        <v>17878056.25</v>
      </c>
      <c r="F12" s="45">
        <v>20000000</v>
      </c>
    </row>
    <row r="13" spans="1:6" ht="75" x14ac:dyDescent="0.25">
      <c r="A13" s="44"/>
      <c r="B13" s="43">
        <v>32010109</v>
      </c>
      <c r="C13" s="44" t="s">
        <v>878</v>
      </c>
      <c r="D13" s="45">
        <v>33000000</v>
      </c>
      <c r="E13" s="45">
        <v>18400000</v>
      </c>
      <c r="F13" s="45">
        <v>30000000</v>
      </c>
    </row>
    <row r="14" spans="1:6" ht="60" x14ac:dyDescent="0.25">
      <c r="A14" s="44"/>
      <c r="B14" s="43">
        <v>32010110</v>
      </c>
      <c r="C14" s="44" t="s">
        <v>879</v>
      </c>
      <c r="D14" s="45">
        <v>20000000</v>
      </c>
      <c r="E14" s="45">
        <v>17898056.25</v>
      </c>
      <c r="F14" s="45">
        <v>20000000</v>
      </c>
    </row>
    <row r="15" spans="1:6" ht="135" x14ac:dyDescent="0.25">
      <c r="A15" s="44"/>
      <c r="B15" s="43">
        <v>32010112</v>
      </c>
      <c r="C15" s="44" t="s">
        <v>880</v>
      </c>
      <c r="D15" s="45">
        <v>32000000</v>
      </c>
      <c r="E15" s="45">
        <v>15000000</v>
      </c>
      <c r="F15" s="45">
        <v>30000000</v>
      </c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hidden="1" x14ac:dyDescent="0.25">
      <c r="A18" s="42" t="s">
        <v>616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702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703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704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705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706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25">
      <c r="A41" s="42" t="s">
        <v>707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4000000</v>
      </c>
      <c r="E49" s="11">
        <f t="shared" ref="E49:F49" si="6">SUM(E50:E55)</f>
        <v>2200000</v>
      </c>
      <c r="F49" s="11">
        <f t="shared" si="6"/>
        <v>3500000</v>
      </c>
    </row>
    <row r="50" spans="1:6" x14ac:dyDescent="0.25">
      <c r="A50" s="42" t="s">
        <v>708</v>
      </c>
      <c r="B50" s="43">
        <v>32010601</v>
      </c>
      <c r="C50" s="44" t="s">
        <v>128</v>
      </c>
      <c r="D50" s="45">
        <v>2000000</v>
      </c>
      <c r="E50" s="45">
        <v>1000000</v>
      </c>
      <c r="F50" s="45">
        <v>1500000</v>
      </c>
    </row>
    <row r="51" spans="1:6" x14ac:dyDescent="0.25">
      <c r="A51" s="42" t="s">
        <v>701</v>
      </c>
      <c r="B51" s="43">
        <v>32010602</v>
      </c>
      <c r="C51" s="44" t="s">
        <v>129</v>
      </c>
      <c r="D51" s="45">
        <v>2000000</v>
      </c>
      <c r="E51" s="45">
        <v>1200000</v>
      </c>
      <c r="F51" s="45">
        <v>2000000</v>
      </c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5200000</v>
      </c>
      <c r="E56" s="11">
        <f t="shared" ref="E56:F56" si="7">SUM(E57:E67)</f>
        <v>1300000</v>
      </c>
      <c r="F56" s="11">
        <f t="shared" si="7"/>
        <v>1000000</v>
      </c>
    </row>
    <row r="57" spans="1:6" hidden="1" x14ac:dyDescent="0.25">
      <c r="A57" s="42" t="s">
        <v>709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710</v>
      </c>
      <c r="B59" s="43">
        <v>32010904</v>
      </c>
      <c r="C59" s="44" t="s">
        <v>132</v>
      </c>
      <c r="D59" s="45"/>
      <c r="E59" s="45"/>
      <c r="F59" s="45"/>
    </row>
    <row r="60" spans="1:6" x14ac:dyDescent="0.25">
      <c r="A60" s="44"/>
      <c r="B60" s="43"/>
      <c r="C60" s="44" t="s">
        <v>864</v>
      </c>
      <c r="D60" s="45">
        <v>3200000</v>
      </c>
      <c r="E60" s="45">
        <v>300000</v>
      </c>
      <c r="F60" s="45"/>
    </row>
    <row r="61" spans="1:6" hidden="1" x14ac:dyDescent="0.25">
      <c r="A61" s="42" t="s">
        <v>711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712</v>
      </c>
      <c r="B65" s="43">
        <v>32010936</v>
      </c>
      <c r="C65" s="44" t="s">
        <v>134</v>
      </c>
      <c r="D65" s="45"/>
      <c r="E65" s="45"/>
      <c r="F65" s="45"/>
    </row>
    <row r="66" spans="1:6" x14ac:dyDescent="0.25">
      <c r="A66" s="44"/>
      <c r="B66" s="43">
        <v>32010936</v>
      </c>
      <c r="C66" s="44" t="s">
        <v>863</v>
      </c>
      <c r="D66" s="45">
        <v>2000000</v>
      </c>
      <c r="E66" s="45">
        <v>1000000</v>
      </c>
      <c r="F66" s="45">
        <v>1000000</v>
      </c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713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714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715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2500000</v>
      </c>
      <c r="E75" s="11">
        <f t="shared" ref="E75:F75" si="9">SUM(E76:E80)</f>
        <v>0</v>
      </c>
      <c r="F75" s="11">
        <f t="shared" si="9"/>
        <v>1500000</v>
      </c>
    </row>
    <row r="76" spans="1:6" hidden="1" x14ac:dyDescent="0.25">
      <c r="A76" s="42" t="s">
        <v>716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717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718</v>
      </c>
      <c r="B78" s="43">
        <v>32030110</v>
      </c>
      <c r="C78" s="44" t="s">
        <v>141</v>
      </c>
      <c r="D78" s="45"/>
      <c r="E78" s="45"/>
      <c r="F78" s="45"/>
    </row>
    <row r="79" spans="1:6" x14ac:dyDescent="0.25">
      <c r="A79" s="46"/>
      <c r="B79" s="47">
        <v>32030111</v>
      </c>
      <c r="C79" s="46" t="s">
        <v>872</v>
      </c>
      <c r="D79" s="45">
        <v>2500000</v>
      </c>
      <c r="E79" s="45"/>
      <c r="F79" s="45">
        <v>1500000</v>
      </c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719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xASatxiwAuldJ9/a3AF9n/LlTZVAiqDhUZmK64fCcJbQydANKeYPC4H1Rr97Tr+8Qj9KWC5mBrYMXiaGlF6wBQ==" saltValue="4I6XhvvQIUnULCybsndgx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836</v>
      </c>
      <c r="B3" s="73"/>
      <c r="C3" s="73"/>
      <c r="D3" s="73"/>
      <c r="E3" s="73"/>
    </row>
    <row r="4" spans="1:5" x14ac:dyDescent="0.25">
      <c r="A4" s="72" t="s">
        <v>768</v>
      </c>
      <c r="B4" s="72"/>
      <c r="C4" s="72"/>
      <c r="D4" s="72"/>
      <c r="E4" s="72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280795900.39999998</v>
      </c>
      <c r="D7" s="12">
        <f t="shared" ref="D7:E7" si="0">D8+D13+D20</f>
        <v>275395900.88999999</v>
      </c>
      <c r="E7" s="12">
        <f t="shared" si="0"/>
        <v>291202628.04000002</v>
      </c>
    </row>
    <row r="8" spans="1:5" s="1" customFormat="1" x14ac:dyDescent="0.25">
      <c r="A8" s="3">
        <v>2101</v>
      </c>
      <c r="B8" s="3" t="s">
        <v>5</v>
      </c>
      <c r="C8" s="12">
        <f>C9</f>
        <v>280795900.39999998</v>
      </c>
      <c r="D8" s="12">
        <f t="shared" ref="D8:E8" si="1">D9</f>
        <v>275395900.88999999</v>
      </c>
      <c r="E8" s="12">
        <f t="shared" si="1"/>
        <v>291202628.04000002</v>
      </c>
    </row>
    <row r="9" spans="1:5" s="1" customFormat="1" x14ac:dyDescent="0.25">
      <c r="A9" s="3">
        <v>210101</v>
      </c>
      <c r="B9" s="3" t="s">
        <v>6</v>
      </c>
      <c r="C9" s="12">
        <f>SUM(C10:C12)</f>
        <v>280795900.39999998</v>
      </c>
      <c r="D9" s="12">
        <f t="shared" ref="D9:E9" si="2">SUM(D10:D12)</f>
        <v>275395900.88999999</v>
      </c>
      <c r="E9" s="12">
        <f t="shared" si="2"/>
        <v>291202628.04000002</v>
      </c>
    </row>
    <row r="10" spans="1:5" x14ac:dyDescent="0.25">
      <c r="A10" s="59">
        <v>21010101</v>
      </c>
      <c r="B10" s="48" t="s">
        <v>5</v>
      </c>
      <c r="C10" s="41">
        <v>280795900.39999998</v>
      </c>
      <c r="D10" s="41">
        <v>275395900.88999999</v>
      </c>
      <c r="E10" s="41">
        <v>291202628.04000002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280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54qIbZPzZWg/HYClXZiqfElpXfrio0IPY2+O28aHFAq9hOZoBz+8G1AFWRJi3IQKzjFJEc3dg8LxVjr6UOtIPA==" saltValue="ecsffr8/7GBmj8afKtA3Mw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pageSetUpPr fitToPage="1"/>
  </sheetPr>
  <dimension ref="A3:E300"/>
  <sheetViews>
    <sheetView view="pageBreakPreview" topLeftCell="B1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837</v>
      </c>
      <c r="B4" s="73"/>
      <c r="C4" s="73"/>
      <c r="D4" s="73"/>
      <c r="E4" s="73"/>
    </row>
    <row r="5" spans="1:5" x14ac:dyDescent="0.25">
      <c r="A5" s="72" t="s">
        <v>768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115500000</v>
      </c>
      <c r="D7" s="12">
        <f t="shared" ref="D7:E7" si="0">D8+D84+D88+D93</f>
        <v>40297000</v>
      </c>
      <c r="E7" s="12">
        <f t="shared" si="0"/>
        <v>52500000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80500000</v>
      </c>
      <c r="D8" s="12">
        <f t="shared" ref="D8:E8" si="1">D9+D14+D22+D36+D45+D48+D54+D63+D67+D70</f>
        <v>38902000</v>
      </c>
      <c r="E8" s="12">
        <f t="shared" si="1"/>
        <v>49500000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</v>
      </c>
      <c r="D9" s="12">
        <f t="shared" ref="D9:E9" si="2">SUM(D10:D13)</f>
        <v>0</v>
      </c>
      <c r="E9" s="12">
        <f t="shared" si="2"/>
        <v>500000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500000</v>
      </c>
      <c r="D11" s="41"/>
      <c r="E11" s="41">
        <v>500000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30700000</v>
      </c>
      <c r="D22" s="12">
        <f t="shared" ref="D22:E22" si="3">SUM(D23:D35)</f>
        <v>3300000</v>
      </c>
      <c r="E22" s="12">
        <f t="shared" si="3"/>
        <v>10500000</v>
      </c>
    </row>
    <row r="23" spans="1:5" x14ac:dyDescent="0.25">
      <c r="A23" s="43">
        <v>22020301</v>
      </c>
      <c r="B23" s="44" t="s">
        <v>36</v>
      </c>
      <c r="C23" s="41">
        <v>700000</v>
      </c>
      <c r="D23" s="41"/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30000000</v>
      </c>
      <c r="D29" s="41">
        <v>3300000</v>
      </c>
      <c r="E29" s="41">
        <v>10000000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1140000</v>
      </c>
      <c r="E36" s="12">
        <f t="shared" si="4"/>
        <v>1500000</v>
      </c>
    </row>
    <row r="37" spans="1:5" x14ac:dyDescent="0.25">
      <c r="A37" s="43">
        <v>22020401</v>
      </c>
      <c r="B37" s="44" t="s">
        <v>50</v>
      </c>
      <c r="C37" s="41">
        <v>1000000</v>
      </c>
      <c r="D37" s="41">
        <v>590000</v>
      </c>
      <c r="E37" s="41">
        <v>700000</v>
      </c>
    </row>
    <row r="38" spans="1:5" x14ac:dyDescent="0.25">
      <c r="A38" s="43">
        <v>22020402</v>
      </c>
      <c r="B38" s="44" t="s">
        <v>51</v>
      </c>
      <c r="C38" s="41">
        <v>1500000</v>
      </c>
      <c r="D38" s="41">
        <v>550000</v>
      </c>
      <c r="E38" s="41">
        <v>800000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13800000</v>
      </c>
      <c r="D54" s="12">
        <f t="shared" ref="D54:E54" si="7">SUM(D55:D62)</f>
        <v>9159000</v>
      </c>
      <c r="E54" s="12">
        <f t="shared" si="7"/>
        <v>11500000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72</v>
      </c>
      <c r="C59" s="41">
        <v>10000000</v>
      </c>
      <c r="D59" s="41">
        <v>6102000</v>
      </c>
      <c r="E59" s="41">
        <v>8000000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x14ac:dyDescent="0.25">
      <c r="A62" s="43">
        <v>22020712</v>
      </c>
      <c r="B62" s="44" t="s">
        <v>75</v>
      </c>
      <c r="C62" s="41">
        <v>3800000</v>
      </c>
      <c r="D62" s="41">
        <v>3057000</v>
      </c>
      <c r="E62" s="41">
        <v>3500000</v>
      </c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33000000</v>
      </c>
      <c r="D70" s="12">
        <f t="shared" ref="D70:E70" si="10">SUM(D71:D83)</f>
        <v>25303000</v>
      </c>
      <c r="E70" s="12">
        <f t="shared" si="10"/>
        <v>25500000</v>
      </c>
    </row>
    <row r="71" spans="1:5" x14ac:dyDescent="0.25">
      <c r="A71" s="43">
        <v>22021001</v>
      </c>
      <c r="B71" s="44" t="s">
        <v>84</v>
      </c>
      <c r="C71" s="41"/>
      <c r="D71" s="41"/>
      <c r="E71" s="41">
        <v>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33000000</v>
      </c>
      <c r="D76" s="41">
        <v>25303000</v>
      </c>
      <c r="E76" s="41">
        <v>25000000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35000000</v>
      </c>
      <c r="D84" s="12">
        <f t="shared" ref="D84:E84" si="11">D85</f>
        <v>1395000</v>
      </c>
      <c r="E84" s="12">
        <f t="shared" si="11"/>
        <v>3000000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35000000</v>
      </c>
      <c r="D85" s="12">
        <f>SUM(D86:D87)</f>
        <v>1395000</v>
      </c>
      <c r="E85" s="12">
        <f>SUM(E86:E87)</f>
        <v>3000000</v>
      </c>
    </row>
    <row r="86" spans="1:5" x14ac:dyDescent="0.25">
      <c r="A86" s="43">
        <v>22040105</v>
      </c>
      <c r="B86" s="44" t="s">
        <v>866</v>
      </c>
      <c r="C86" s="41">
        <v>3000000</v>
      </c>
      <c r="D86" s="41"/>
      <c r="E86" s="41">
        <v>1000000</v>
      </c>
    </row>
    <row r="87" spans="1:5" x14ac:dyDescent="0.25">
      <c r="A87" s="43">
        <v>22040109</v>
      </c>
      <c r="B87" s="44" t="s">
        <v>100</v>
      </c>
      <c r="C87" s="41">
        <v>32000000</v>
      </c>
      <c r="D87" s="41">
        <v>1395000</v>
      </c>
      <c r="E87" s="41">
        <v>2000000</v>
      </c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gCIihh1zhui4AMI7q3/LS4TT+2YtmDfUMS6QoODHSrg9gXmE4+3j4FMV1OutUPYrS+TIhay7zwbPEIU/Wsu7jw==" saltValue="GGln1F2kNfN+g1X5D8Fao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5" orientation="landscape" r:id="rId1"/>
  <rowBreaks count="2" manualBreakCount="2">
    <brk id="35" max="16383" man="1"/>
    <brk id="6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F300"/>
  <sheetViews>
    <sheetView view="pageBreakPreview" zoomScale="90" zoomScaleNormal="130" zoomScaleSheetLayoutView="90" workbookViewId="0">
      <selection activeCell="A76" activeCellId="8" sqref="A18:XFD18 A29:XFD29 A38:XFD38 A41:XFD41 A50:XFD51 A57:XFD57 A61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838</v>
      </c>
      <c r="B2" s="72"/>
      <c r="C2" s="72"/>
      <c r="D2" s="72"/>
      <c r="E2" s="72"/>
    </row>
    <row r="3" spans="1:6" x14ac:dyDescent="0.25">
      <c r="A3" s="72" t="s">
        <v>768</v>
      </c>
      <c r="B3" s="72"/>
      <c r="C3" s="72"/>
      <c r="D3" s="72"/>
      <c r="E3" s="72"/>
    </row>
    <row r="4" spans="1:6" x14ac:dyDescent="0.25">
      <c r="E4" s="70" t="s">
        <v>873</v>
      </c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617</v>
      </c>
      <c r="B6" s="4">
        <v>3</v>
      </c>
      <c r="C6" s="5" t="s">
        <v>113</v>
      </c>
      <c r="D6" s="11">
        <f>D7+D17+D28+D34+D40+D49+D56+D68+D75+D81</f>
        <v>1040547241.76</v>
      </c>
      <c r="E6" s="11">
        <f>E7+E17+E28+E34+E40+E49+E56+E68+E75+E81</f>
        <v>375672000</v>
      </c>
      <c r="F6" s="11">
        <f>F7+F17+F28+F34+F40+F49+F56+F68+F75+F81</f>
        <v>231000000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584547241.75999999</v>
      </c>
      <c r="E7" s="11">
        <f>SUM(E8:E16)</f>
        <v>358000000</v>
      </c>
      <c r="F7" s="11">
        <f>SUM(F8:F16)</f>
        <v>175000000</v>
      </c>
    </row>
    <row r="8" spans="1:6" ht="60" x14ac:dyDescent="0.25">
      <c r="A8" s="42" t="s">
        <v>618</v>
      </c>
      <c r="B8" s="43">
        <v>32010101</v>
      </c>
      <c r="C8" s="44" t="s">
        <v>875</v>
      </c>
      <c r="D8" s="45">
        <v>128834001</v>
      </c>
      <c r="E8" s="45">
        <v>120000000</v>
      </c>
      <c r="F8" s="45">
        <v>70000000</v>
      </c>
    </row>
    <row r="9" spans="1:6" ht="30" x14ac:dyDescent="0.25">
      <c r="A9" s="44"/>
      <c r="B9" s="43">
        <v>32010102</v>
      </c>
      <c r="C9" s="44" t="s">
        <v>874</v>
      </c>
      <c r="D9" s="45">
        <v>120000000</v>
      </c>
      <c r="E9" s="45">
        <v>110000000</v>
      </c>
      <c r="F9" s="45">
        <v>5000000</v>
      </c>
    </row>
    <row r="10" spans="1:6" ht="60" x14ac:dyDescent="0.25">
      <c r="A10" s="44"/>
      <c r="B10" s="43">
        <v>32010107</v>
      </c>
      <c r="C10" s="44" t="s">
        <v>876</v>
      </c>
      <c r="D10" s="45">
        <v>335713240.75999999</v>
      </c>
      <c r="E10" s="45">
        <v>128000000</v>
      </c>
      <c r="F10" s="45">
        <v>100000000</v>
      </c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25">
      <c r="A18" s="42" t="s">
        <v>619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5000000</v>
      </c>
      <c r="E28" s="11">
        <f t="shared" ref="E28:F28" si="1">SUM(E29:E33)</f>
        <v>500000</v>
      </c>
      <c r="F28" s="11">
        <f t="shared" si="1"/>
        <v>1000000</v>
      </c>
    </row>
    <row r="29" spans="1:6" hidden="1" x14ac:dyDescent="0.25">
      <c r="A29" s="42" t="s">
        <v>723</v>
      </c>
      <c r="B29" s="43">
        <v>32010301</v>
      </c>
      <c r="C29" s="44" t="s">
        <v>119</v>
      </c>
      <c r="D29" s="45"/>
      <c r="E29" s="45"/>
      <c r="F29" s="45"/>
    </row>
    <row r="30" spans="1:6" x14ac:dyDescent="0.25">
      <c r="A30" s="44"/>
      <c r="B30" s="43">
        <v>32010305</v>
      </c>
      <c r="C30" s="44" t="s">
        <v>868</v>
      </c>
      <c r="D30" s="45">
        <v>5000000</v>
      </c>
      <c r="E30" s="45">
        <v>500000</v>
      </c>
      <c r="F30" s="45">
        <v>1000000</v>
      </c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246000000</v>
      </c>
      <c r="E34" s="11">
        <f t="shared" ref="E34:F34" si="2">SUM(E35:E39)</f>
        <v>15000000</v>
      </c>
      <c r="F34" s="11">
        <f t="shared" si="2"/>
        <v>40000000</v>
      </c>
    </row>
    <row r="35" spans="1:6" x14ac:dyDescent="0.25">
      <c r="A35" s="42" t="s">
        <v>724</v>
      </c>
      <c r="B35" s="43">
        <v>32010405</v>
      </c>
      <c r="C35" s="44" t="s">
        <v>867</v>
      </c>
      <c r="D35" s="45">
        <v>218000000</v>
      </c>
      <c r="E35" s="45"/>
      <c r="F35" s="45">
        <v>20000000</v>
      </c>
    </row>
    <row r="36" spans="1:6" x14ac:dyDescent="0.25">
      <c r="A36" s="42" t="s">
        <v>725</v>
      </c>
      <c r="B36" s="43">
        <v>32010406</v>
      </c>
      <c r="C36" s="44" t="s">
        <v>122</v>
      </c>
      <c r="D36" s="45">
        <v>18000000</v>
      </c>
      <c r="E36" s="45">
        <v>15000000</v>
      </c>
      <c r="F36" s="45">
        <v>10000000</v>
      </c>
    </row>
    <row r="37" spans="1:6" x14ac:dyDescent="0.25">
      <c r="A37" s="42" t="s">
        <v>726</v>
      </c>
      <c r="B37" s="43">
        <v>32010407</v>
      </c>
      <c r="C37" s="44" t="s">
        <v>123</v>
      </c>
      <c r="D37" s="45">
        <v>10000000</v>
      </c>
      <c r="E37" s="45"/>
      <c r="F37" s="45">
        <v>10000000</v>
      </c>
    </row>
    <row r="38" spans="1:6" hidden="1" x14ac:dyDescent="0.25">
      <c r="A38" s="42" t="s">
        <v>727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3">SUM(E41:E48)</f>
        <v>0</v>
      </c>
      <c r="F40" s="11">
        <f t="shared" si="3"/>
        <v>0</v>
      </c>
    </row>
    <row r="41" spans="1:6" hidden="1" x14ac:dyDescent="0.25">
      <c r="A41" s="42" t="s">
        <v>728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4">SUM(E50:E55)</f>
        <v>0</v>
      </c>
      <c r="F49" s="11">
        <f t="shared" si="4"/>
        <v>0</v>
      </c>
    </row>
    <row r="50" spans="1:6" hidden="1" x14ac:dyDescent="0.25">
      <c r="A50" s="42" t="s">
        <v>729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720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205000000</v>
      </c>
      <c r="E56" s="11">
        <f>SUM(E57:E67)</f>
        <v>2172000</v>
      </c>
      <c r="F56" s="11">
        <f>SUM(F57:F67)</f>
        <v>15000000</v>
      </c>
    </row>
    <row r="57" spans="1:6" hidden="1" x14ac:dyDescent="0.25">
      <c r="A57" s="42" t="s">
        <v>730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x14ac:dyDescent="0.25">
      <c r="A59" s="42" t="s">
        <v>731</v>
      </c>
      <c r="B59" s="43">
        <v>32010904</v>
      </c>
      <c r="C59" s="44" t="s">
        <v>132</v>
      </c>
      <c r="D59" s="45">
        <v>205000000</v>
      </c>
      <c r="E59" s="45">
        <v>2172000</v>
      </c>
      <c r="F59" s="45">
        <v>15000000</v>
      </c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732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733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5">SUM(E69:E74)</f>
        <v>0</v>
      </c>
      <c r="F68" s="11">
        <f t="shared" si="5"/>
        <v>0</v>
      </c>
    </row>
    <row r="69" spans="1:6" hidden="1" x14ac:dyDescent="0.25">
      <c r="A69" s="42" t="s">
        <v>734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735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736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6">SUM(E76:E80)</f>
        <v>0</v>
      </c>
      <c r="F75" s="11">
        <f t="shared" si="6"/>
        <v>0</v>
      </c>
    </row>
    <row r="76" spans="1:6" hidden="1" x14ac:dyDescent="0.25">
      <c r="A76" s="42" t="s">
        <v>737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738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722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721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Mf/l58HivF3Ncq0dpdXpvq2WR0KPf7stdZBdak5es3Yv3tRKy/bNdAJeQaTvM9OwitQE/PZJkhCcgXd6dw8klQ==" saltValue="SH9IGj4WapicBS2sHGDshw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839</v>
      </c>
      <c r="B3" s="73"/>
      <c r="C3" s="73"/>
      <c r="D3" s="73"/>
      <c r="E3" s="73"/>
    </row>
    <row r="4" spans="1:5" x14ac:dyDescent="0.25">
      <c r="A4" s="72" t="s">
        <v>770</v>
      </c>
      <c r="B4" s="72"/>
      <c r="C4" s="72"/>
      <c r="D4" s="72"/>
      <c r="E4" s="72"/>
    </row>
    <row r="6" spans="1:5" ht="49.2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56497019.119999997</v>
      </c>
      <c r="D7" s="12">
        <f t="shared" ref="D7:E7" si="0">D8+D13+D20</f>
        <v>56297019.119999997</v>
      </c>
      <c r="E7" s="12">
        <f t="shared" si="0"/>
        <v>65047493</v>
      </c>
    </row>
    <row r="8" spans="1:5" s="1" customFormat="1" x14ac:dyDescent="0.25">
      <c r="A8" s="3">
        <v>2101</v>
      </c>
      <c r="B8" s="3" t="s">
        <v>5</v>
      </c>
      <c r="C8" s="12">
        <f>C9</f>
        <v>56497019.119999997</v>
      </c>
      <c r="D8" s="12">
        <f t="shared" ref="D8:E8" si="1">D9</f>
        <v>56297019.119999997</v>
      </c>
      <c r="E8" s="12">
        <f t="shared" si="1"/>
        <v>65047493</v>
      </c>
    </row>
    <row r="9" spans="1:5" s="1" customFormat="1" x14ac:dyDescent="0.25">
      <c r="A9" s="3">
        <v>210101</v>
      </c>
      <c r="B9" s="3" t="s">
        <v>6</v>
      </c>
      <c r="C9" s="12">
        <f>SUM(C10:C12)</f>
        <v>56497019.119999997</v>
      </c>
      <c r="D9" s="12">
        <f t="shared" ref="D9:E9" si="2">SUM(D10:D12)</f>
        <v>56297019.119999997</v>
      </c>
      <c r="E9" s="12">
        <f t="shared" si="2"/>
        <v>65047493</v>
      </c>
    </row>
    <row r="10" spans="1:5" x14ac:dyDescent="0.25">
      <c r="A10" s="59">
        <v>21010101</v>
      </c>
      <c r="B10" s="48" t="s">
        <v>5</v>
      </c>
      <c r="C10" s="41">
        <v>56497019.119999997</v>
      </c>
      <c r="D10" s="41">
        <v>56297019.119999997</v>
      </c>
      <c r="E10" s="41">
        <v>65047493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6HXFbhIo1AQrBc0tXmSxQ3/NwvUq5f9F4qbbl+9um6kjHmuR7cnu9uG79j5E0xWhL73qnqv1dOkPXjmAC+VXPQ==" saltValue="UX1sDvriCs8bNYseuaeM8A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6">
    <pageSetUpPr fitToPage="1"/>
  </sheetPr>
  <dimension ref="A3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840</v>
      </c>
      <c r="B4" s="73"/>
      <c r="C4" s="73"/>
      <c r="D4" s="73"/>
      <c r="E4" s="73"/>
    </row>
    <row r="5" spans="1:5" x14ac:dyDescent="0.25">
      <c r="A5" s="72" t="s">
        <v>770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34000000</v>
      </c>
      <c r="D7" s="12">
        <f t="shared" ref="D7:E7" si="0">D8+D84+D88+D93</f>
        <v>11429000</v>
      </c>
      <c r="E7" s="12">
        <f t="shared" si="0"/>
        <v>15800000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34000000</v>
      </c>
      <c r="D8" s="12">
        <f t="shared" ref="D8:E8" si="1">D9+D14+D22+D36+D45+D48+D54+D63+D67+D70</f>
        <v>11429000</v>
      </c>
      <c r="E8" s="12">
        <f t="shared" si="1"/>
        <v>15800000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1500000</v>
      </c>
      <c r="D9" s="12">
        <f t="shared" ref="D9:E9" si="2">SUM(D10:D13)</f>
        <v>455000</v>
      </c>
      <c r="E9" s="12">
        <f t="shared" si="2"/>
        <v>800000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1500000</v>
      </c>
      <c r="D11" s="41">
        <v>455000</v>
      </c>
      <c r="E11" s="41">
        <v>800000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8000000</v>
      </c>
      <c r="D22" s="12">
        <f t="shared" ref="D22:E22" si="3">SUM(D23:D35)</f>
        <v>4220000</v>
      </c>
      <c r="E22" s="12">
        <f t="shared" si="3"/>
        <v>5000000</v>
      </c>
    </row>
    <row r="23" spans="1:5" x14ac:dyDescent="0.25">
      <c r="A23" s="43">
        <v>22020301</v>
      </c>
      <c r="B23" s="44" t="s">
        <v>36</v>
      </c>
      <c r="C23" s="41">
        <v>1500000</v>
      </c>
      <c r="D23" s="41">
        <v>720000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x14ac:dyDescent="0.25">
      <c r="A28" s="43">
        <v>22020306</v>
      </c>
      <c r="B28" s="44" t="s">
        <v>41</v>
      </c>
      <c r="C28" s="41">
        <v>1500000</v>
      </c>
      <c r="D28" s="41"/>
      <c r="E28" s="41"/>
    </row>
    <row r="29" spans="1:5" x14ac:dyDescent="0.25">
      <c r="A29" s="43">
        <v>22020307</v>
      </c>
      <c r="B29" s="44" t="s">
        <v>42</v>
      </c>
      <c r="C29" s="41">
        <v>5000000</v>
      </c>
      <c r="D29" s="41">
        <v>3500000</v>
      </c>
      <c r="E29" s="41">
        <v>4000000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240000</v>
      </c>
      <c r="E36" s="12">
        <f t="shared" si="4"/>
        <v>1000000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240000</v>
      </c>
      <c r="E37" s="41">
        <v>500000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/>
      <c r="E38" s="41">
        <v>500000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5">SUM(D46:D47)</f>
        <v>0</v>
      </c>
      <c r="E45" s="12">
        <f t="shared" si="5"/>
        <v>0</v>
      </c>
    </row>
    <row r="46" spans="1:5" x14ac:dyDescent="0.25">
      <c r="A46" s="43">
        <v>22020501</v>
      </c>
      <c r="B46" s="44" t="s">
        <v>59</v>
      </c>
      <c r="C46" s="41">
        <v>1000000</v>
      </c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13000000</v>
      </c>
      <c r="D48" s="12">
        <f t="shared" ref="D48:E48" si="6">SUM(D49:D53)</f>
        <v>4350000</v>
      </c>
      <c r="E48" s="12">
        <f t="shared" si="6"/>
        <v>5000000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x14ac:dyDescent="0.25">
      <c r="A53" s="43">
        <v>22020605</v>
      </c>
      <c r="B53" s="44" t="s">
        <v>66</v>
      </c>
      <c r="C53" s="41">
        <v>13000000</v>
      </c>
      <c r="D53" s="41">
        <v>4350000</v>
      </c>
      <c r="E53" s="41">
        <v>5000000</v>
      </c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0</v>
      </c>
      <c r="E63" s="12">
        <f t="shared" si="8"/>
        <v>1000000</v>
      </c>
    </row>
    <row r="64" spans="1:5" x14ac:dyDescent="0.25">
      <c r="A64" s="43">
        <v>22020801</v>
      </c>
      <c r="B64" s="44" t="s">
        <v>77</v>
      </c>
      <c r="C64" s="41">
        <v>1000000</v>
      </c>
      <c r="D64" s="41"/>
      <c r="E64" s="41">
        <v>500000</v>
      </c>
    </row>
    <row r="65" spans="1:5" x14ac:dyDescent="0.25">
      <c r="A65" s="43">
        <v>22020802</v>
      </c>
      <c r="B65" s="44" t="s">
        <v>78</v>
      </c>
      <c r="C65" s="41">
        <v>1000000</v>
      </c>
      <c r="D65" s="41"/>
      <c r="E65" s="41">
        <v>500000</v>
      </c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6000000</v>
      </c>
      <c r="D70" s="12">
        <f t="shared" ref="D70:E70" si="10">SUM(D71:D83)</f>
        <v>2164000</v>
      </c>
      <c r="E70" s="12">
        <f t="shared" si="10"/>
        <v>3000000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/>
      <c r="E71" s="41">
        <v>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2164000</v>
      </c>
      <c r="E76" s="41">
        <v>2500000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pPsh9rjm2y6FB8N1E7XA7en3dKXXu0uNT8yIu2ify4U4T28AMcVVmtsFvdOPN29FMcrzBkDQX4hJkx+xnoY8qg==" saltValue="PoVxYkvXTiHQp4NyYVlEn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3" orientation="landscape" r:id="rId1"/>
  <rowBreaks count="2" manualBreakCount="2">
    <brk id="35" max="16383" man="1"/>
    <brk id="6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7">
    <pageSetUpPr fitToPage="1"/>
  </sheetPr>
  <dimension ref="A1:F300"/>
  <sheetViews>
    <sheetView view="pageBreakPreview" topLeftCell="A23" zoomScale="90" zoomScaleNormal="130" zoomScaleSheetLayoutView="90" workbookViewId="0">
      <selection activeCell="A76" activeCellId="8" sqref="A8:XFD8 A18:XFD18 A29:XFD29 A35:XFD38 A41:XFD41 A50:XFD51 A57:XFD65 A69:XFD73 A76:XFD78"/>
    </sheetView>
  </sheetViews>
  <sheetFormatPr defaultRowHeight="15" x14ac:dyDescent="0.25"/>
  <cols>
    <col min="1" max="1" width="22.332031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25">
      <c r="A1" s="71" t="s">
        <v>143</v>
      </c>
      <c r="B1" s="71"/>
      <c r="C1" s="71"/>
      <c r="D1" s="71"/>
      <c r="E1" s="71"/>
    </row>
    <row r="2" spans="1:6" x14ac:dyDescent="0.25">
      <c r="A2" s="72" t="s">
        <v>841</v>
      </c>
      <c r="B2" s="72"/>
      <c r="C2" s="72"/>
      <c r="D2" s="72"/>
      <c r="E2" s="72"/>
    </row>
    <row r="3" spans="1:6" x14ac:dyDescent="0.25">
      <c r="A3" s="72" t="s">
        <v>770</v>
      </c>
      <c r="B3" s="72"/>
      <c r="C3" s="72"/>
      <c r="D3" s="72"/>
      <c r="E3" s="72"/>
    </row>
    <row r="4" spans="1:6" x14ac:dyDescent="0.25">
      <c r="E4" s="70" t="s">
        <v>873</v>
      </c>
    </row>
    <row r="5" spans="1:6" ht="45" x14ac:dyDescent="0.25">
      <c r="A5" s="50" t="s">
        <v>145</v>
      </c>
      <c r="B5" s="50" t="s">
        <v>144</v>
      </c>
      <c r="C5" s="50" t="s">
        <v>112</v>
      </c>
      <c r="D5" s="50" t="s">
        <v>597</v>
      </c>
      <c r="E5" s="50" t="s">
        <v>598</v>
      </c>
      <c r="F5" s="50" t="s">
        <v>599</v>
      </c>
    </row>
    <row r="6" spans="1:6" s="1" customFormat="1" x14ac:dyDescent="0.25">
      <c r="A6" s="8" t="s">
        <v>620</v>
      </c>
      <c r="B6" s="4">
        <v>3</v>
      </c>
      <c r="C6" s="5" t="s">
        <v>113</v>
      </c>
      <c r="D6" s="11">
        <f>D7+D17+D28+D34+D40+D49+D56+D68+D75+D81</f>
        <v>146606764</v>
      </c>
      <c r="E6" s="11">
        <f>E7+E17+E28+E34+E40+E49+E56+E68+E75+E81</f>
        <v>13816000</v>
      </c>
      <c r="F6" s="11">
        <f>F7+F17+F28+F34+F40+F49+F56+F68+F75+F81</f>
        <v>30000000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25">
      <c r="A8" s="42" t="s">
        <v>621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4"/>
      <c r="B9" s="43"/>
      <c r="C9" s="44"/>
      <c r="D9" s="45"/>
      <c r="E9" s="45"/>
      <c r="F9" s="45"/>
    </row>
    <row r="10" spans="1:6" hidden="1" x14ac:dyDescent="0.25">
      <c r="A10" s="44"/>
      <c r="B10" s="43"/>
      <c r="C10" s="44"/>
      <c r="D10" s="45"/>
      <c r="E10" s="45"/>
      <c r="F10" s="45"/>
    </row>
    <row r="11" spans="1:6" hidden="1" x14ac:dyDescent="0.25">
      <c r="A11" s="44"/>
      <c r="B11" s="43"/>
      <c r="C11" s="44"/>
      <c r="D11" s="45"/>
      <c r="E11" s="45"/>
      <c r="F11" s="45"/>
    </row>
    <row r="12" spans="1:6" hidden="1" x14ac:dyDescent="0.25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hidden="1" x14ac:dyDescent="0.25">
      <c r="A15" s="44"/>
      <c r="B15" s="43"/>
      <c r="C15" s="44"/>
      <c r="D15" s="45"/>
      <c r="E15" s="45"/>
      <c r="F15" s="45"/>
    </row>
    <row r="16" spans="1:6" hidden="1" x14ac:dyDescent="0.25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146606764</v>
      </c>
      <c r="E17" s="11">
        <f t="shared" ref="E17:F17" si="1">SUM(E18:E27)</f>
        <v>13816000</v>
      </c>
      <c r="F17" s="11">
        <f t="shared" si="1"/>
        <v>30000000</v>
      </c>
    </row>
    <row r="18" spans="1:6" hidden="1" x14ac:dyDescent="0.25">
      <c r="A18" s="42" t="s">
        <v>622</v>
      </c>
      <c r="B18" s="43">
        <v>32010202</v>
      </c>
      <c r="C18" s="44" t="s">
        <v>117</v>
      </c>
      <c r="D18" s="45"/>
      <c r="E18" s="45"/>
      <c r="F18" s="45"/>
    </row>
    <row r="19" spans="1:6" x14ac:dyDescent="0.25">
      <c r="A19" s="46"/>
      <c r="B19" s="43">
        <v>32010208</v>
      </c>
      <c r="C19" s="44" t="s">
        <v>869</v>
      </c>
      <c r="D19" s="45">
        <v>38000000</v>
      </c>
      <c r="E19" s="45">
        <v>2905500</v>
      </c>
      <c r="F19" s="45">
        <v>10000000</v>
      </c>
    </row>
    <row r="20" spans="1:6" x14ac:dyDescent="0.25">
      <c r="A20" s="46"/>
      <c r="B20" s="43">
        <v>32010209</v>
      </c>
      <c r="C20" s="44" t="s">
        <v>870</v>
      </c>
      <c r="D20" s="45">
        <v>35000000</v>
      </c>
      <c r="E20" s="45">
        <v>1353000</v>
      </c>
      <c r="F20" s="45">
        <v>3000000</v>
      </c>
    </row>
    <row r="21" spans="1:6" ht="75" x14ac:dyDescent="0.25">
      <c r="A21" s="46"/>
      <c r="B21" s="43">
        <v>32010214</v>
      </c>
      <c r="C21" s="44" t="s">
        <v>881</v>
      </c>
      <c r="D21" s="45">
        <v>23374350</v>
      </c>
      <c r="E21" s="45"/>
      <c r="F21" s="45">
        <v>4000000</v>
      </c>
    </row>
    <row r="22" spans="1:6" x14ac:dyDescent="0.25">
      <c r="A22" s="46"/>
      <c r="B22" s="43">
        <v>32010214</v>
      </c>
      <c r="C22" s="44" t="s">
        <v>871</v>
      </c>
      <c r="D22" s="45">
        <v>5232414</v>
      </c>
      <c r="E22" s="45"/>
      <c r="F22" s="45">
        <v>3000000</v>
      </c>
    </row>
    <row r="23" spans="1:6" ht="285" x14ac:dyDescent="0.25">
      <c r="A23" s="46"/>
      <c r="B23" s="43">
        <v>32010215</v>
      </c>
      <c r="C23" s="46" t="s">
        <v>882</v>
      </c>
      <c r="D23" s="45">
        <v>45000000</v>
      </c>
      <c r="E23" s="45">
        <v>9557500</v>
      </c>
      <c r="F23" s="45">
        <v>10000000</v>
      </c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742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5">
      <c r="A35" s="42" t="s">
        <v>743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744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745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746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747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748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739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749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750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751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752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753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754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755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756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757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741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740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kPqlFA6whumC6gzEVdoEom9PSAM7VzCV4rHfTYZmFe5mp0Fkn07La6dmUQ9A0MdyBJOrlFfz19zyBcrXhJ8usw==" saltValue="am26tENvHqcrxdvjc0/MjA==" spinCount="100000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31496062992125984"/>
  <pageSetup scale="74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8"/>
  <dimension ref="A2:E300"/>
  <sheetViews>
    <sheetView view="pageBreakPreview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25">
      <c r="A2" s="71" t="s">
        <v>529</v>
      </c>
      <c r="B2" s="71"/>
      <c r="C2" s="71"/>
      <c r="D2" s="71"/>
      <c r="E2" s="71"/>
    </row>
    <row r="3" spans="1:5" ht="26.4" customHeight="1" x14ac:dyDescent="0.25">
      <c r="A3" s="73" t="s">
        <v>842</v>
      </c>
      <c r="B3" s="73"/>
      <c r="C3" s="73"/>
      <c r="D3" s="73"/>
      <c r="E3" s="73"/>
    </row>
    <row r="4" spans="1:5" x14ac:dyDescent="0.25">
      <c r="A4" s="72" t="s">
        <v>771</v>
      </c>
      <c r="B4" s="72"/>
      <c r="C4" s="72"/>
      <c r="D4" s="72"/>
      <c r="E4" s="72"/>
    </row>
    <row r="6" spans="1:5" ht="51" customHeight="1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3">
        <v>21</v>
      </c>
      <c r="B7" s="3" t="s">
        <v>4</v>
      </c>
      <c r="C7" s="12">
        <f>C8+C13+C20</f>
        <v>42606528.450000003</v>
      </c>
      <c r="D7" s="12">
        <f t="shared" ref="D7:E7" si="0">D8+D13+D20</f>
        <v>39350173.640000001</v>
      </c>
      <c r="E7" s="12">
        <f t="shared" si="0"/>
        <v>39831506.039999999</v>
      </c>
    </row>
    <row r="8" spans="1:5" s="1" customFormat="1" x14ac:dyDescent="0.25">
      <c r="A8" s="3">
        <v>2101</v>
      </c>
      <c r="B8" s="3" t="s">
        <v>5</v>
      </c>
      <c r="C8" s="12">
        <f>C9</f>
        <v>42606528.450000003</v>
      </c>
      <c r="D8" s="12">
        <f t="shared" ref="D8:E8" si="1">D9</f>
        <v>39350173.640000001</v>
      </c>
      <c r="E8" s="12">
        <f t="shared" si="1"/>
        <v>39831506.039999999</v>
      </c>
    </row>
    <row r="9" spans="1:5" s="1" customFormat="1" x14ac:dyDescent="0.25">
      <c r="A9" s="3">
        <v>210101</v>
      </c>
      <c r="B9" s="3" t="s">
        <v>6</v>
      </c>
      <c r="C9" s="12">
        <f>SUM(C10:C12)</f>
        <v>42606528.450000003</v>
      </c>
      <c r="D9" s="12">
        <f t="shared" ref="D9:E9" si="2">SUM(D10:D12)</f>
        <v>39350173.640000001</v>
      </c>
      <c r="E9" s="12">
        <f t="shared" si="2"/>
        <v>39831506.039999999</v>
      </c>
    </row>
    <row r="10" spans="1:5" x14ac:dyDescent="0.25">
      <c r="A10" s="59">
        <v>21010101</v>
      </c>
      <c r="B10" s="48" t="s">
        <v>5</v>
      </c>
      <c r="C10" s="41">
        <v>42606528.450000003</v>
      </c>
      <c r="D10" s="41">
        <v>39350173.640000001</v>
      </c>
      <c r="E10" s="41">
        <v>39831506.039999999</v>
      </c>
    </row>
    <row r="11" spans="1:5" hidden="1" x14ac:dyDescent="0.25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zeHmgdNbVUJHf+l1l4Ax+iQyjP0+3s/sihYu1sCdg2w46+Bs1gnXLXGnrTkq7sOjE95+FSEZYIqQVsqVsoeQCA==" saltValue="MhVf6o5A6dGljYV8r4jhfQ==" spinCount="100000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9">
    <pageSetUpPr fitToPage="1"/>
  </sheetPr>
  <dimension ref="A3:E300"/>
  <sheetViews>
    <sheetView view="pageBreakPreview" topLeftCell="A11" zoomScale="90" zoomScaleNormal="140" zoomScaleSheetLayoutView="90" workbookViewId="0">
      <selection activeCell="A4" sqref="A4:E4"/>
    </sheetView>
  </sheetViews>
  <sheetFormatPr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25">
      <c r="A3" s="71" t="s">
        <v>530</v>
      </c>
      <c r="B3" s="71"/>
      <c r="C3" s="71"/>
      <c r="D3" s="71"/>
      <c r="E3" s="71"/>
    </row>
    <row r="4" spans="1:5" ht="28.8" customHeight="1" x14ac:dyDescent="0.25">
      <c r="A4" s="73" t="s">
        <v>843</v>
      </c>
      <c r="B4" s="73"/>
      <c r="C4" s="73"/>
      <c r="D4" s="73"/>
      <c r="E4" s="73"/>
    </row>
    <row r="5" spans="1:5" x14ac:dyDescent="0.25">
      <c r="A5" s="72" t="s">
        <v>771</v>
      </c>
      <c r="B5" s="72"/>
      <c r="C5" s="72"/>
      <c r="D5" s="72"/>
      <c r="E5" s="72"/>
    </row>
    <row r="6" spans="1:5" ht="45" x14ac:dyDescent="0.25">
      <c r="A6" s="58" t="s">
        <v>0</v>
      </c>
      <c r="B6" s="58" t="s">
        <v>1</v>
      </c>
      <c r="C6" s="50" t="s">
        <v>597</v>
      </c>
      <c r="D6" s="50" t="s">
        <v>598</v>
      </c>
      <c r="E6" s="50" t="s">
        <v>599</v>
      </c>
    </row>
    <row r="7" spans="1:5" s="1" customFormat="1" x14ac:dyDescent="0.25">
      <c r="A7" s="4">
        <v>2</v>
      </c>
      <c r="B7" s="5" t="s">
        <v>20</v>
      </c>
      <c r="C7" s="12">
        <f>C8+C84+C88+C93</f>
        <v>12500000</v>
      </c>
      <c r="D7" s="12">
        <f t="shared" ref="D7:E7" si="0">D8+D84+D88+D93</f>
        <v>20987000</v>
      </c>
      <c r="E7" s="12">
        <f t="shared" si="0"/>
        <v>9800000</v>
      </c>
    </row>
    <row r="8" spans="1:5" s="1" customFormat="1" x14ac:dyDescent="0.25">
      <c r="A8" s="4">
        <v>2202</v>
      </c>
      <c r="B8" s="5" t="s">
        <v>21</v>
      </c>
      <c r="C8" s="12">
        <f>C9+C14+C22+C36+C45+C48+C54+C63+C67+C70</f>
        <v>12500000</v>
      </c>
      <c r="D8" s="12">
        <f t="shared" ref="D8:E8" si="1">D9+D14+D22+D36+D45+D48+D54+D63+D67+D70</f>
        <v>20987000</v>
      </c>
      <c r="E8" s="12">
        <f t="shared" si="1"/>
        <v>9800000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939000</v>
      </c>
      <c r="E9" s="12">
        <f t="shared" si="2"/>
        <v>1000000</v>
      </c>
    </row>
    <row r="10" spans="1:5" hidden="1" x14ac:dyDescent="0.25">
      <c r="A10" s="43">
        <v>22020101</v>
      </c>
      <c r="B10" s="44" t="s">
        <v>23</v>
      </c>
      <c r="C10" s="41"/>
      <c r="D10" s="41"/>
      <c r="E10" s="41"/>
    </row>
    <row r="11" spans="1:5" x14ac:dyDescent="0.25">
      <c r="A11" s="43">
        <v>22020102</v>
      </c>
      <c r="B11" s="44" t="s">
        <v>24</v>
      </c>
      <c r="C11" s="41">
        <v>1000000</v>
      </c>
      <c r="D11" s="41">
        <v>939000</v>
      </c>
      <c r="E11" s="41">
        <v>1000000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500000</v>
      </c>
      <c r="D22" s="12">
        <f t="shared" ref="D22:E22" si="3">SUM(D23:D35)</f>
        <v>0</v>
      </c>
      <c r="E22" s="12">
        <f t="shared" si="3"/>
        <v>100000</v>
      </c>
    </row>
    <row r="23" spans="1:5" x14ac:dyDescent="0.25">
      <c r="A23" s="43">
        <v>22020301</v>
      </c>
      <c r="B23" s="44" t="s">
        <v>36</v>
      </c>
      <c r="C23" s="41">
        <v>500000</v>
      </c>
      <c r="D23" s="41"/>
      <c r="E23" s="41">
        <v>100000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2500000</v>
      </c>
      <c r="D36" s="12">
        <f t="shared" ref="D36:E36" si="4">SUM(D37:D44)</f>
        <v>13100000</v>
      </c>
      <c r="E36" s="12">
        <f t="shared" si="4"/>
        <v>1700000</v>
      </c>
    </row>
    <row r="37" spans="1:5" x14ac:dyDescent="0.25">
      <c r="A37" s="43">
        <v>22020401</v>
      </c>
      <c r="B37" s="44" t="s">
        <v>50</v>
      </c>
      <c r="C37" s="41">
        <v>1500000</v>
      </c>
      <c r="D37" s="41">
        <v>13100000</v>
      </c>
      <c r="E37" s="41">
        <v>1500000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/>
      <c r="E38" s="41">
        <v>200000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8500000</v>
      </c>
      <c r="D70" s="12">
        <f t="shared" ref="D70:E70" si="10">SUM(D71:D83)</f>
        <v>6948000</v>
      </c>
      <c r="E70" s="12">
        <f t="shared" si="10"/>
        <v>7000000</v>
      </c>
    </row>
    <row r="71" spans="1:5" x14ac:dyDescent="0.25">
      <c r="A71" s="43">
        <v>22021001</v>
      </c>
      <c r="B71" s="44" t="s">
        <v>84</v>
      </c>
      <c r="C71" s="41">
        <v>1000000</v>
      </c>
      <c r="D71" s="41">
        <v>855000</v>
      </c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>
        <v>820000</v>
      </c>
      <c r="E72" s="41">
        <v>1000000</v>
      </c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5500000</v>
      </c>
      <c r="D76" s="41">
        <v>5273000</v>
      </c>
      <c r="E76" s="41">
        <v>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algorithmName="SHA-512" hashValue="CoQiXjVuNJi0Yd4GNkEuqy7FDpKbiDlYcwFiK0rCNnzlOuo88A3K4V8P707m7+qjhvxDRFb7I/VPSMFHajf43Q==" saltValue="u4JewMu7+bY/XI5IqMwCCA==" spinCount="100000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31496062992125984"/>
  <pageSetup scale="89" orientation="landscape" r:id="rId1"/>
  <rowBreaks count="2" manualBreakCount="2">
    <brk id="35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Zahraddeen Bashir</cp:lastModifiedBy>
  <cp:lastPrinted>2026-07-12T12:20:06Z</cp:lastPrinted>
  <dcterms:created xsi:type="dcterms:W3CDTF">2025-11-07T19:59:01Z</dcterms:created>
  <dcterms:modified xsi:type="dcterms:W3CDTF">2026-07-12T12:20:56Z</dcterms:modified>
</cp:coreProperties>
</file>