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mihal A\Desktop\work in dr\"/>
    </mc:Choice>
  </mc:AlternateContent>
  <workbookProtection workbookAlgorithmName="SHA-512" workbookHashValue="eWGIoEjTzas35nsXLIhO2KmqpssUNGhscEURudn+iqwK5O2CSjA2udbqZhh/oSdg7DNlggqWE37Gqm2KbmTgSw==" workbookSaltValue="whtlYaaDQRzP9fHo9BLhfw==" workbookSpinCount="100000" lockStructure="1"/>
  <bookViews>
    <workbookView xWindow="-120" yWindow="-120" windowWidth="20730" windowHeight="11160" firstSheet="36" activeTab="37"/>
  </bookViews>
  <sheets>
    <sheet name="PROPOSED BUDGET SUMMARY F.i" sheetId="8" r:id="rId1"/>
    <sheet name="CONS. MASTER B. SUMMARY F.ii" sheetId="7" r:id="rId2"/>
    <sheet name="SUMMARY OF REVENUE F.iii" sheetId="9" r:id="rId3"/>
    <sheet name="SUMMARY OF EXP F.iv" sheetId="6" r:id="rId4"/>
    <sheet name="SUMMARY OF EXP SECTOR F.v" sheetId="10" r:id="rId5"/>
    <sheet name="SUMMARY OF REC. EXP DEPT F.vi" sheetId="11" r:id="rId6"/>
    <sheet name="SUMMARY OF RECURRENT EXP F.vii" sheetId="12" r:id="rId7"/>
    <sheet name="SUMMARY OF CAPITAL EXP F.viii" sheetId="13" r:id="rId8"/>
    <sheet name="SUMMARY OF CAP. EXP DEPT F.ix" sheetId="14" r:id="rId9"/>
    <sheet name="CHAIR PERSONNEL COST F.x" sheetId="4" r:id="rId10"/>
    <sheet name="CHAIR OVERHEAD COST F.xi" sheetId="5" r:id="rId11"/>
    <sheet name="SLT PERSONNEL COST F.x" sheetId="17" r:id="rId12"/>
    <sheet name="SLT OVERHEAD COST F.xi" sheetId="18" r:id="rId13"/>
    <sheet name="COUNCIL PERSONNEL COST F.x" sheetId="19" r:id="rId14"/>
    <sheet name="COUNCIL OVERHEAD COST F.xi" sheetId="20" r:id="rId15"/>
    <sheet name="PMD PERSONNEL COST F.x" sheetId="15" r:id="rId16"/>
    <sheet name="PMD OVERHEAD COST F.xi" sheetId="16" r:id="rId17"/>
    <sheet name="PMD CAPITAL EXP F.xii" sheetId="3" r:id="rId18"/>
    <sheet name="AGRIC PERSONNEL COST F.x" sheetId="23" r:id="rId19"/>
    <sheet name="AGRIC OVERHEAD COST F.xi" sheetId="24" r:id="rId20"/>
    <sheet name="AGRIC CAPITAL EXP F.xii" sheetId="25" r:id="rId21"/>
    <sheet name="FINANCE PERSONNEL COST F.x" sheetId="26" r:id="rId22"/>
    <sheet name="FINANCE OVERHEAD COST F.xi" sheetId="27" r:id="rId23"/>
    <sheet name="FINANCE CAPITAL EXP F.xii" sheetId="28" r:id="rId24"/>
    <sheet name="WORKS PERSONNEL COST F.x" sheetId="29" r:id="rId25"/>
    <sheet name="WORKS OVERHEAD COST F.xi" sheetId="30" r:id="rId26"/>
    <sheet name="WORKS CAPITAL EXP F.xii" sheetId="31" r:id="rId27"/>
    <sheet name="ESD PERSONNEL COST F.x" sheetId="32" r:id="rId28"/>
    <sheet name="ESD OVERHEAD COST F.xi" sheetId="33" r:id="rId29"/>
    <sheet name="ESD CAPITAL EXP F.xii" sheetId="34" r:id="rId30"/>
    <sheet name="PHC PERSONNEL COST F.x" sheetId="35" r:id="rId31"/>
    <sheet name="PHC OVERHEAD COST F.xi" sheetId="36" r:id="rId32"/>
    <sheet name="PHC CAPITAL EXP F.xii" sheetId="37" r:id="rId33"/>
    <sheet name="WATSAN PERSONNEL COST F.x" sheetId="38" r:id="rId34"/>
    <sheet name="WATSAN OVERHEAD COST F.xi" sheetId="39" r:id="rId35"/>
    <sheet name="WATSAN CAPITAL EXP F.xii" sheetId="40" r:id="rId36"/>
    <sheet name="TRADITIONAL PERSONNEL COST F.x" sheetId="21" r:id="rId37"/>
    <sheet name="TRADITIONAL OVERHEAD COST F.xi" sheetId="22" r:id="rId38"/>
  </sheets>
  <calcPr calcId="152511"/>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1" i="6" l="1"/>
  <c r="D101" i="6"/>
  <c r="C101" i="6"/>
  <c r="D10" i="6"/>
  <c r="E10" i="6"/>
  <c r="C10" i="6"/>
  <c r="D8" i="9"/>
  <c r="C8" i="9"/>
  <c r="E8" i="9"/>
  <c r="E14" i="28"/>
  <c r="E11" i="28" s="1"/>
  <c r="F14" i="28"/>
  <c r="F11" i="28" s="1"/>
  <c r="D14" i="28"/>
  <c r="D11" i="28" s="1"/>
  <c r="D22" i="26"/>
  <c r="E22" i="26"/>
  <c r="C22" i="26"/>
  <c r="D27" i="26"/>
  <c r="C27" i="26"/>
  <c r="E27" i="26"/>
  <c r="C20" i="26" l="1"/>
  <c r="C87" i="27"/>
  <c r="C86" i="27" s="1"/>
  <c r="D22" i="6"/>
  <c r="E20" i="26"/>
  <c r="E22" i="6"/>
  <c r="E50" i="28"/>
  <c r="F50" i="28"/>
  <c r="D50" i="28"/>
  <c r="E33" i="28"/>
  <c r="F33" i="28"/>
  <c r="D33" i="28"/>
  <c r="D19" i="28"/>
  <c r="E16" i="28"/>
  <c r="F16" i="28"/>
  <c r="D16" i="28"/>
  <c r="E7" i="28"/>
  <c r="F7" i="28"/>
  <c r="D7" i="28"/>
  <c r="E69" i="25"/>
  <c r="F69" i="25"/>
  <c r="E68" i="31"/>
  <c r="F68" i="31"/>
  <c r="E64" i="34"/>
  <c r="F64" i="34"/>
  <c r="E55" i="37"/>
  <c r="F55" i="37"/>
  <c r="E67" i="40"/>
  <c r="F67" i="40"/>
  <c r="E75" i="3"/>
  <c r="F75" i="3"/>
  <c r="D69" i="25"/>
  <c r="D68" i="31"/>
  <c r="D64" i="34"/>
  <c r="D55" i="37"/>
  <c r="D67" i="40"/>
  <c r="D75" i="3"/>
  <c r="E43" i="25"/>
  <c r="F43" i="25"/>
  <c r="E49" i="31"/>
  <c r="F49" i="31"/>
  <c r="E47" i="34"/>
  <c r="F47" i="34"/>
  <c r="E37" i="37"/>
  <c r="F37" i="37"/>
  <c r="E50" i="40"/>
  <c r="F50" i="40"/>
  <c r="E56" i="3"/>
  <c r="F56" i="3"/>
  <c r="D43" i="25"/>
  <c r="D49" i="31"/>
  <c r="D47" i="34"/>
  <c r="D37" i="37"/>
  <c r="D50" i="40"/>
  <c r="D56" i="3"/>
  <c r="E26" i="25"/>
  <c r="F26" i="25"/>
  <c r="E30" i="31"/>
  <c r="F30" i="31"/>
  <c r="E27" i="34"/>
  <c r="F27" i="34"/>
  <c r="E20" i="37"/>
  <c r="F20" i="37"/>
  <c r="E34" i="40"/>
  <c r="F34" i="40"/>
  <c r="E35" i="3"/>
  <c r="F35" i="3"/>
  <c r="D26" i="25"/>
  <c r="D30" i="31"/>
  <c r="D27" i="34"/>
  <c r="D20" i="37"/>
  <c r="D34" i="40"/>
  <c r="D35" i="3"/>
  <c r="E18" i="25"/>
  <c r="F18" i="25"/>
  <c r="E11" i="31"/>
  <c r="F11" i="31"/>
  <c r="E24" i="34"/>
  <c r="F24" i="34"/>
  <c r="E17" i="37"/>
  <c r="F17" i="37"/>
  <c r="E10" i="40"/>
  <c r="F10" i="40"/>
  <c r="E30" i="3"/>
  <c r="F30" i="3"/>
  <c r="D18" i="25"/>
  <c r="D11" i="31"/>
  <c r="D24" i="34"/>
  <c r="D17" i="37"/>
  <c r="D10" i="40"/>
  <c r="D30" i="3"/>
  <c r="E7" i="25"/>
  <c r="F7" i="25"/>
  <c r="E7" i="31"/>
  <c r="F7" i="31"/>
  <c r="E7" i="34"/>
  <c r="F7" i="34"/>
  <c r="E7" i="37"/>
  <c r="F7" i="37"/>
  <c r="E7" i="40"/>
  <c r="F7" i="40"/>
  <c r="E7" i="3"/>
  <c r="F7" i="3"/>
  <c r="D7" i="25"/>
  <c r="D7" i="31"/>
  <c r="D7" i="34"/>
  <c r="D7" i="37"/>
  <c r="D7" i="40"/>
  <c r="D7" i="3"/>
  <c r="D106" i="6"/>
  <c r="E106" i="6"/>
  <c r="C106" i="6"/>
  <c r="D87" i="27"/>
  <c r="D86" i="27" s="1"/>
  <c r="E87" i="27"/>
  <c r="E105" i="6" s="1"/>
  <c r="C32" i="7"/>
  <c r="E157" i="9"/>
  <c r="E11" i="7" s="1"/>
  <c r="E20" i="8" s="1"/>
  <c r="D157" i="9"/>
  <c r="D11" i="7" s="1"/>
  <c r="D20" i="8" s="1"/>
  <c r="C157" i="9"/>
  <c r="C11" i="7" s="1"/>
  <c r="C20" i="8" s="1"/>
  <c r="E7" i="8"/>
  <c r="C7" i="8"/>
  <c r="D17" i="7"/>
  <c r="E17" i="7"/>
  <c r="C17" i="7"/>
  <c r="C105" i="6" l="1"/>
  <c r="C22" i="6"/>
  <c r="D105" i="6"/>
  <c r="E86" i="27"/>
  <c r="D20" i="26"/>
  <c r="D116" i="6"/>
  <c r="D115" i="6" s="1"/>
  <c r="E116" i="6"/>
  <c r="E115" i="6" s="1"/>
  <c r="C116" i="6"/>
  <c r="C115" i="6" s="1"/>
  <c r="D114" i="6"/>
  <c r="D113" i="6" s="1"/>
  <c r="E114" i="6"/>
  <c r="E113" i="6" s="1"/>
  <c r="C114" i="6"/>
  <c r="C113" i="6" s="1"/>
  <c r="D109" i="6"/>
  <c r="E109" i="6"/>
  <c r="D110" i="6"/>
  <c r="E110" i="6"/>
  <c r="D111" i="6"/>
  <c r="E111" i="6"/>
  <c r="C110" i="6"/>
  <c r="C111" i="6"/>
  <c r="C109" i="6"/>
  <c r="D89" i="6"/>
  <c r="E89" i="6"/>
  <c r="D90" i="6"/>
  <c r="E90" i="6"/>
  <c r="D91" i="6"/>
  <c r="E91" i="6"/>
  <c r="D92" i="6"/>
  <c r="E92" i="6"/>
  <c r="D93" i="6"/>
  <c r="E93" i="6"/>
  <c r="D94" i="6"/>
  <c r="E94" i="6"/>
  <c r="D95" i="6"/>
  <c r="E95" i="6"/>
  <c r="D96" i="6"/>
  <c r="E96" i="6"/>
  <c r="D97" i="6"/>
  <c r="E97" i="6"/>
  <c r="D98" i="6"/>
  <c r="E98" i="6"/>
  <c r="D99" i="6"/>
  <c r="E99" i="6"/>
  <c r="D100" i="6"/>
  <c r="E100" i="6"/>
  <c r="D102" i="6"/>
  <c r="E102" i="6"/>
  <c r="C90" i="6"/>
  <c r="C91" i="6"/>
  <c r="C92" i="6"/>
  <c r="C93" i="6"/>
  <c r="C94" i="6"/>
  <c r="C95" i="6"/>
  <c r="C96" i="6"/>
  <c r="C97" i="6"/>
  <c r="C98" i="6"/>
  <c r="C99" i="6"/>
  <c r="C100" i="6"/>
  <c r="C102" i="6"/>
  <c r="C89" i="6"/>
  <c r="D86" i="6"/>
  <c r="E86" i="6"/>
  <c r="D87" i="6"/>
  <c r="E87" i="6"/>
  <c r="C87" i="6"/>
  <c r="C86" i="6"/>
  <c r="D82" i="6"/>
  <c r="E82" i="6"/>
  <c r="D83" i="6"/>
  <c r="E83" i="6"/>
  <c r="D84" i="6"/>
  <c r="E84" i="6"/>
  <c r="C83" i="6"/>
  <c r="C84" i="6"/>
  <c r="C82" i="6"/>
  <c r="D73" i="6"/>
  <c r="E73" i="6"/>
  <c r="D74" i="6"/>
  <c r="E74" i="6"/>
  <c r="D75" i="6"/>
  <c r="E75" i="6"/>
  <c r="D76" i="6"/>
  <c r="E76" i="6"/>
  <c r="D77" i="6"/>
  <c r="E77" i="6"/>
  <c r="D78" i="6"/>
  <c r="E78" i="6"/>
  <c r="D79" i="6"/>
  <c r="E79" i="6"/>
  <c r="D80" i="6"/>
  <c r="E80" i="6"/>
  <c r="C74" i="6"/>
  <c r="C75" i="6"/>
  <c r="C76" i="6"/>
  <c r="C77" i="6"/>
  <c r="C78" i="6"/>
  <c r="C79" i="6"/>
  <c r="C80" i="6"/>
  <c r="C73" i="6"/>
  <c r="D67" i="6"/>
  <c r="E67" i="6"/>
  <c r="D68" i="6"/>
  <c r="E68" i="6"/>
  <c r="D69" i="6"/>
  <c r="E69" i="6"/>
  <c r="D70" i="6"/>
  <c r="E70" i="6"/>
  <c r="D71" i="6"/>
  <c r="E71" i="6"/>
  <c r="C68" i="6"/>
  <c r="C69" i="6"/>
  <c r="C70" i="6"/>
  <c r="C71" i="6"/>
  <c r="C67" i="6"/>
  <c r="D64" i="6"/>
  <c r="E64" i="6"/>
  <c r="D65" i="6"/>
  <c r="E65" i="6"/>
  <c r="C65" i="6"/>
  <c r="C64" i="6"/>
  <c r="D55" i="6"/>
  <c r="E55" i="6"/>
  <c r="D56" i="6"/>
  <c r="E56" i="6"/>
  <c r="D57" i="6"/>
  <c r="E57" i="6"/>
  <c r="D58" i="6"/>
  <c r="E58" i="6"/>
  <c r="D59" i="6"/>
  <c r="E59" i="6"/>
  <c r="D60" i="6"/>
  <c r="E60" i="6"/>
  <c r="D61" i="6"/>
  <c r="E61" i="6"/>
  <c r="D62" i="6"/>
  <c r="E62" i="6"/>
  <c r="C56" i="6"/>
  <c r="C57" i="6"/>
  <c r="C58" i="6"/>
  <c r="C59" i="6"/>
  <c r="C60" i="6"/>
  <c r="C61" i="6"/>
  <c r="C62" i="6"/>
  <c r="C55" i="6"/>
  <c r="D41" i="6"/>
  <c r="E41" i="6"/>
  <c r="D42" i="6"/>
  <c r="E42" i="6"/>
  <c r="D43" i="6"/>
  <c r="E43" i="6"/>
  <c r="D44" i="6"/>
  <c r="E44" i="6"/>
  <c r="D45" i="6"/>
  <c r="E45" i="6"/>
  <c r="D46" i="6"/>
  <c r="E46" i="6"/>
  <c r="D47" i="6"/>
  <c r="E47" i="6"/>
  <c r="D48" i="6"/>
  <c r="E48" i="6"/>
  <c r="D49" i="6"/>
  <c r="E49" i="6"/>
  <c r="D50" i="6"/>
  <c r="E50" i="6"/>
  <c r="D51" i="6"/>
  <c r="E51" i="6"/>
  <c r="D52" i="6"/>
  <c r="E52" i="6"/>
  <c r="D53" i="6"/>
  <c r="E53" i="6"/>
  <c r="C42" i="6"/>
  <c r="C43" i="6"/>
  <c r="C44" i="6"/>
  <c r="C45" i="6"/>
  <c r="C46" i="6"/>
  <c r="C47" i="6"/>
  <c r="C48" i="6"/>
  <c r="C49" i="6"/>
  <c r="C50" i="6"/>
  <c r="C51" i="6"/>
  <c r="C52" i="6"/>
  <c r="C53" i="6"/>
  <c r="C41" i="6"/>
  <c r="D33" i="6"/>
  <c r="E33" i="6"/>
  <c r="D34" i="6"/>
  <c r="E34" i="6"/>
  <c r="D35" i="6"/>
  <c r="E35" i="6"/>
  <c r="D36" i="6"/>
  <c r="E36" i="6"/>
  <c r="D37" i="6"/>
  <c r="E37" i="6"/>
  <c r="D38" i="6"/>
  <c r="E38" i="6"/>
  <c r="D39" i="6"/>
  <c r="E39" i="6"/>
  <c r="D31" i="6"/>
  <c r="E31" i="6"/>
  <c r="D28" i="6"/>
  <c r="E28" i="6"/>
  <c r="D29" i="6"/>
  <c r="E29" i="6"/>
  <c r="D30" i="6"/>
  <c r="E30" i="6"/>
  <c r="C34" i="6"/>
  <c r="C35" i="6"/>
  <c r="C36" i="6"/>
  <c r="C37" i="6"/>
  <c r="C38" i="6"/>
  <c r="C39" i="6"/>
  <c r="C33" i="6"/>
  <c r="C29" i="6"/>
  <c r="C30" i="6"/>
  <c r="C31" i="6"/>
  <c r="C28" i="6"/>
  <c r="D21" i="6"/>
  <c r="E21" i="6"/>
  <c r="D23" i="6"/>
  <c r="E23" i="6"/>
  <c r="C23" i="6"/>
  <c r="C21" i="6"/>
  <c r="D19" i="6"/>
  <c r="E19" i="6"/>
  <c r="C19" i="6"/>
  <c r="D15" i="6"/>
  <c r="E15" i="6"/>
  <c r="D16" i="6"/>
  <c r="E16" i="6"/>
  <c r="D17" i="6"/>
  <c r="E17" i="6"/>
  <c r="C16" i="6"/>
  <c r="C17" i="6"/>
  <c r="C15" i="6"/>
  <c r="D11" i="6"/>
  <c r="E11" i="6"/>
  <c r="D12" i="6"/>
  <c r="E12" i="6"/>
  <c r="C11" i="6"/>
  <c r="C12" i="6"/>
  <c r="D20" i="17"/>
  <c r="E20" i="17"/>
  <c r="D20" i="19"/>
  <c r="E20" i="19"/>
  <c r="D20" i="15"/>
  <c r="E20" i="15"/>
  <c r="D20" i="23"/>
  <c r="E20" i="23"/>
  <c r="D20" i="29"/>
  <c r="E20" i="29"/>
  <c r="D23" i="32"/>
  <c r="E23" i="32"/>
  <c r="D21" i="35"/>
  <c r="E21" i="35"/>
  <c r="D20" i="38"/>
  <c r="E20" i="38"/>
  <c r="D20" i="21"/>
  <c r="E20" i="21"/>
  <c r="D20" i="4"/>
  <c r="E20" i="4"/>
  <c r="E32" i="7"/>
  <c r="E7" i="10"/>
  <c r="G7" i="10" s="1"/>
  <c r="E8" i="10"/>
  <c r="G8" i="10" s="1"/>
  <c r="C85" i="6" l="1"/>
  <c r="C20" i="6"/>
  <c r="E108" i="6"/>
  <c r="E107" i="6" s="1"/>
  <c r="E85" i="6"/>
  <c r="D85" i="6"/>
  <c r="D108" i="6"/>
  <c r="D107" i="6" s="1"/>
  <c r="E20" i="6"/>
  <c r="D20" i="6"/>
  <c r="C108" i="6"/>
  <c r="C107" i="6" s="1"/>
  <c r="C112" i="6"/>
  <c r="D112" i="6"/>
  <c r="E112" i="6"/>
  <c r="F73" i="40"/>
  <c r="E73" i="40"/>
  <c r="D73" i="40"/>
  <c r="F60" i="40"/>
  <c r="E60" i="40"/>
  <c r="D60" i="40"/>
  <c r="F46" i="40"/>
  <c r="E46" i="40"/>
  <c r="D46" i="40"/>
  <c r="F43" i="40"/>
  <c r="E43" i="40"/>
  <c r="D43" i="40"/>
  <c r="F37" i="40"/>
  <c r="E37" i="40"/>
  <c r="D37" i="40"/>
  <c r="E97" i="39"/>
  <c r="D97" i="39"/>
  <c r="C97" i="39"/>
  <c r="E95" i="39"/>
  <c r="D95" i="39"/>
  <c r="C95" i="39"/>
  <c r="E90" i="39"/>
  <c r="E89" i="39" s="1"/>
  <c r="D90" i="39"/>
  <c r="D89" i="39" s="1"/>
  <c r="C90" i="39"/>
  <c r="C89" i="39" s="1"/>
  <c r="E86" i="39"/>
  <c r="E85" i="39" s="1"/>
  <c r="D86" i="39"/>
  <c r="D85" i="39" s="1"/>
  <c r="C86" i="39"/>
  <c r="C85" i="39" s="1"/>
  <c r="E70" i="39"/>
  <c r="D70" i="39"/>
  <c r="C70" i="39"/>
  <c r="E67" i="39"/>
  <c r="D67" i="39"/>
  <c r="C67" i="39"/>
  <c r="E63" i="39"/>
  <c r="D63" i="39"/>
  <c r="C63" i="39"/>
  <c r="E54" i="39"/>
  <c r="D54" i="39"/>
  <c r="C54" i="39"/>
  <c r="E48" i="39"/>
  <c r="D48" i="39"/>
  <c r="C48" i="39"/>
  <c r="E45" i="39"/>
  <c r="D45" i="39"/>
  <c r="C45" i="39"/>
  <c r="E36" i="39"/>
  <c r="D36" i="39"/>
  <c r="C36" i="39"/>
  <c r="E22" i="39"/>
  <c r="D22" i="39"/>
  <c r="C22" i="39"/>
  <c r="E14" i="39"/>
  <c r="D14" i="39"/>
  <c r="C14" i="39"/>
  <c r="E9" i="39"/>
  <c r="D9" i="39"/>
  <c r="C9" i="39"/>
  <c r="C20" i="38"/>
  <c r="E18" i="38"/>
  <c r="D18" i="38"/>
  <c r="C18" i="38"/>
  <c r="E14" i="38"/>
  <c r="D14" i="38"/>
  <c r="C14" i="38"/>
  <c r="E9" i="38"/>
  <c r="E8" i="38" s="1"/>
  <c r="D9" i="38"/>
  <c r="D8" i="38" s="1"/>
  <c r="C9" i="38"/>
  <c r="C8" i="38" s="1"/>
  <c r="F61" i="37"/>
  <c r="E61" i="37"/>
  <c r="D61" i="37"/>
  <c r="F48" i="37"/>
  <c r="E48" i="37"/>
  <c r="D48" i="37"/>
  <c r="F33" i="37"/>
  <c r="E33" i="37"/>
  <c r="D33" i="37"/>
  <c r="F30" i="37"/>
  <c r="E30" i="37"/>
  <c r="D30" i="37"/>
  <c r="F24" i="37"/>
  <c r="E24" i="37"/>
  <c r="D24" i="37"/>
  <c r="E97" i="36"/>
  <c r="D97" i="36"/>
  <c r="C97" i="36"/>
  <c r="E95" i="36"/>
  <c r="D95" i="36"/>
  <c r="C95" i="36"/>
  <c r="E90" i="36"/>
  <c r="E89" i="36" s="1"/>
  <c r="D90" i="36"/>
  <c r="D89" i="36" s="1"/>
  <c r="C90" i="36"/>
  <c r="C89" i="36" s="1"/>
  <c r="E86" i="36"/>
  <c r="E85" i="36" s="1"/>
  <c r="D86" i="36"/>
  <c r="D85" i="36" s="1"/>
  <c r="C86" i="36"/>
  <c r="C85" i="36" s="1"/>
  <c r="E70" i="36"/>
  <c r="D70" i="36"/>
  <c r="C70" i="36"/>
  <c r="E67" i="36"/>
  <c r="D67" i="36"/>
  <c r="C67" i="36"/>
  <c r="E63" i="36"/>
  <c r="D63" i="36"/>
  <c r="C63" i="36"/>
  <c r="E54" i="36"/>
  <c r="D54" i="36"/>
  <c r="C54" i="36"/>
  <c r="E48" i="36"/>
  <c r="D48" i="36"/>
  <c r="C48" i="36"/>
  <c r="E45" i="36"/>
  <c r="D45" i="36"/>
  <c r="C45" i="36"/>
  <c r="E36" i="36"/>
  <c r="D36" i="36"/>
  <c r="C36" i="36"/>
  <c r="E22" i="36"/>
  <c r="D22" i="36"/>
  <c r="C22" i="36"/>
  <c r="E14" i="36"/>
  <c r="D14" i="36"/>
  <c r="C14" i="36"/>
  <c r="E9" i="36"/>
  <c r="D9" i="36"/>
  <c r="C9" i="36"/>
  <c r="C21" i="35"/>
  <c r="E19" i="35"/>
  <c r="D19" i="35"/>
  <c r="C19" i="35"/>
  <c r="E14" i="35"/>
  <c r="D14" i="35"/>
  <c r="C14" i="35"/>
  <c r="E9" i="35"/>
  <c r="E8" i="35" s="1"/>
  <c r="D9" i="35"/>
  <c r="D8" i="35" s="1"/>
  <c r="C9" i="35"/>
  <c r="C8" i="35" s="1"/>
  <c r="F70" i="34"/>
  <c r="E70" i="34"/>
  <c r="D70" i="34"/>
  <c r="F57" i="34"/>
  <c r="E57" i="34"/>
  <c r="D57" i="34"/>
  <c r="F43" i="34"/>
  <c r="E43" i="34"/>
  <c r="D43" i="34"/>
  <c r="F37" i="34"/>
  <c r="E37" i="34"/>
  <c r="D37" i="34"/>
  <c r="F31" i="34"/>
  <c r="E31" i="34"/>
  <c r="D31" i="34"/>
  <c r="E97" i="33"/>
  <c r="D97" i="33"/>
  <c r="C97" i="33"/>
  <c r="E95" i="33"/>
  <c r="D95" i="33"/>
  <c r="C95" i="33"/>
  <c r="E90" i="33"/>
  <c r="E89" i="33" s="1"/>
  <c r="D90" i="33"/>
  <c r="D89" i="33" s="1"/>
  <c r="C90" i="33"/>
  <c r="C89" i="33" s="1"/>
  <c r="E86" i="33"/>
  <c r="E85" i="33" s="1"/>
  <c r="D86" i="33"/>
  <c r="D85" i="33" s="1"/>
  <c r="C86" i="33"/>
  <c r="C85" i="33" s="1"/>
  <c r="E70" i="33"/>
  <c r="D70" i="33"/>
  <c r="C70" i="33"/>
  <c r="E67" i="33"/>
  <c r="D67" i="33"/>
  <c r="C67" i="33"/>
  <c r="E63" i="33"/>
  <c r="D63" i="33"/>
  <c r="C63" i="33"/>
  <c r="E54" i="33"/>
  <c r="D54" i="33"/>
  <c r="C54" i="33"/>
  <c r="E48" i="33"/>
  <c r="D48" i="33"/>
  <c r="C48" i="33"/>
  <c r="E45" i="33"/>
  <c r="D45" i="33"/>
  <c r="C45" i="33"/>
  <c r="E36" i="33"/>
  <c r="D36" i="33"/>
  <c r="C36" i="33"/>
  <c r="E22" i="33"/>
  <c r="D22" i="33"/>
  <c r="C22" i="33"/>
  <c r="E14" i="33"/>
  <c r="D14" i="33"/>
  <c r="C14" i="33"/>
  <c r="E9" i="33"/>
  <c r="D9" i="33"/>
  <c r="C9" i="33"/>
  <c r="C23" i="32"/>
  <c r="E21" i="32"/>
  <c r="D21" i="32"/>
  <c r="C21" i="32"/>
  <c r="E15" i="32"/>
  <c r="D15" i="32"/>
  <c r="C15" i="32"/>
  <c r="E9" i="32"/>
  <c r="E8" i="32" s="1"/>
  <c r="D9" i="32"/>
  <c r="D8" i="32" s="1"/>
  <c r="C9" i="32"/>
  <c r="C8" i="32" s="1"/>
  <c r="F74" i="31"/>
  <c r="E74" i="31"/>
  <c r="D74" i="31"/>
  <c r="F61" i="31"/>
  <c r="E61" i="31"/>
  <c r="D61" i="31"/>
  <c r="F45" i="31"/>
  <c r="E45" i="31"/>
  <c r="D45" i="31"/>
  <c r="F42" i="31"/>
  <c r="E42" i="31"/>
  <c r="D42" i="31"/>
  <c r="F36" i="31"/>
  <c r="E36" i="31"/>
  <c r="D36" i="31"/>
  <c r="E97" i="30"/>
  <c r="D97" i="30"/>
  <c r="C97" i="30"/>
  <c r="E95" i="30"/>
  <c r="D95" i="30"/>
  <c r="C95" i="30"/>
  <c r="E90" i="30"/>
  <c r="E89" i="30" s="1"/>
  <c r="D90" i="30"/>
  <c r="D89" i="30" s="1"/>
  <c r="C90" i="30"/>
  <c r="C89" i="30" s="1"/>
  <c r="E86" i="30"/>
  <c r="E85" i="30" s="1"/>
  <c r="D86" i="30"/>
  <c r="D85" i="30" s="1"/>
  <c r="C86" i="30"/>
  <c r="C85" i="30" s="1"/>
  <c r="E70" i="30"/>
  <c r="D70" i="30"/>
  <c r="C70" i="30"/>
  <c r="E67" i="30"/>
  <c r="D67" i="30"/>
  <c r="C67" i="30"/>
  <c r="E63" i="30"/>
  <c r="D63" i="30"/>
  <c r="C63" i="30"/>
  <c r="E54" i="30"/>
  <c r="D54" i="30"/>
  <c r="C54" i="30"/>
  <c r="E48" i="30"/>
  <c r="D48" i="30"/>
  <c r="C48" i="30"/>
  <c r="E45" i="30"/>
  <c r="D45" i="30"/>
  <c r="C45" i="30"/>
  <c r="E36" i="30"/>
  <c r="D36" i="30"/>
  <c r="C36" i="30"/>
  <c r="E22" i="30"/>
  <c r="D22" i="30"/>
  <c r="C22" i="30"/>
  <c r="E14" i="30"/>
  <c r="D14" i="30"/>
  <c r="C14" i="30"/>
  <c r="E9" i="30"/>
  <c r="D9" i="30"/>
  <c r="C9" i="30"/>
  <c r="C20" i="29"/>
  <c r="E18" i="29"/>
  <c r="D18" i="29"/>
  <c r="C18" i="29"/>
  <c r="E14" i="29"/>
  <c r="D14" i="29"/>
  <c r="C14" i="29"/>
  <c r="E9" i="29"/>
  <c r="E8" i="29" s="1"/>
  <c r="D9" i="29"/>
  <c r="D8" i="29" s="1"/>
  <c r="C9" i="29"/>
  <c r="C8" i="29" s="1"/>
  <c r="F56" i="28"/>
  <c r="E56" i="28"/>
  <c r="D56" i="28"/>
  <c r="E13" i="13"/>
  <c r="E162" i="6" s="1"/>
  <c r="D13" i="13"/>
  <c r="D162" i="6" s="1"/>
  <c r="C13" i="13"/>
  <c r="C162" i="6" s="1"/>
  <c r="F43" i="28"/>
  <c r="E43" i="28"/>
  <c r="D43" i="28"/>
  <c r="E11" i="13"/>
  <c r="E151" i="6" s="1"/>
  <c r="D11" i="13"/>
  <c r="D151" i="6" s="1"/>
  <c r="C11" i="13"/>
  <c r="C151" i="6" s="1"/>
  <c r="F29" i="28"/>
  <c r="E29" i="28"/>
  <c r="D29" i="28"/>
  <c r="F25" i="28"/>
  <c r="E25" i="28"/>
  <c r="D25" i="28"/>
  <c r="F19" i="28"/>
  <c r="E19" i="28"/>
  <c r="E7" i="13"/>
  <c r="E138" i="6" s="1"/>
  <c r="D7" i="13"/>
  <c r="D138" i="6" s="1"/>
  <c r="C7" i="13"/>
  <c r="C138" i="6" s="1"/>
  <c r="E6" i="13"/>
  <c r="E125" i="6" s="1"/>
  <c r="C6" i="13"/>
  <c r="C125" i="6" s="1"/>
  <c r="E5" i="13"/>
  <c r="E121" i="6" s="1"/>
  <c r="D5" i="13"/>
  <c r="D121" i="6" s="1"/>
  <c r="C5" i="13"/>
  <c r="C121" i="6" s="1"/>
  <c r="E97" i="27"/>
  <c r="D97" i="27"/>
  <c r="C97" i="27"/>
  <c r="E95" i="27"/>
  <c r="D95" i="27"/>
  <c r="C95" i="27"/>
  <c r="E90" i="27"/>
  <c r="E89" i="27" s="1"/>
  <c r="D90" i="27"/>
  <c r="D89" i="27" s="1"/>
  <c r="C90" i="27"/>
  <c r="C89" i="27" s="1"/>
  <c r="E85" i="27"/>
  <c r="D85" i="27"/>
  <c r="C85" i="27"/>
  <c r="E70" i="27"/>
  <c r="D70" i="27"/>
  <c r="C70" i="27"/>
  <c r="E67" i="27"/>
  <c r="D67" i="27"/>
  <c r="C67" i="27"/>
  <c r="E63" i="27"/>
  <c r="D63" i="27"/>
  <c r="C63" i="27"/>
  <c r="E54" i="27"/>
  <c r="D54" i="27"/>
  <c r="C54" i="27"/>
  <c r="E48" i="27"/>
  <c r="D48" i="27"/>
  <c r="C48" i="27"/>
  <c r="E45" i="27"/>
  <c r="D45" i="27"/>
  <c r="C45" i="27"/>
  <c r="E36" i="27"/>
  <c r="D36" i="27"/>
  <c r="C36" i="27"/>
  <c r="E22" i="27"/>
  <c r="D22" i="27"/>
  <c r="C22" i="27"/>
  <c r="E14" i="27"/>
  <c r="D14" i="27"/>
  <c r="C14" i="27"/>
  <c r="E9" i="27"/>
  <c r="D9" i="27"/>
  <c r="C9" i="27"/>
  <c r="E18" i="26"/>
  <c r="D18" i="26"/>
  <c r="C18" i="26"/>
  <c r="E14" i="26"/>
  <c r="D14" i="26"/>
  <c r="C14" i="26"/>
  <c r="E9" i="26"/>
  <c r="E8" i="26" s="1"/>
  <c r="D9" i="26"/>
  <c r="D8" i="26" s="1"/>
  <c r="C9" i="26"/>
  <c r="C8" i="26" s="1"/>
  <c r="F76" i="25"/>
  <c r="E76" i="25"/>
  <c r="D76" i="25"/>
  <c r="F62" i="25"/>
  <c r="E62" i="25"/>
  <c r="D62" i="25"/>
  <c r="F39" i="25"/>
  <c r="E39" i="25"/>
  <c r="D39" i="25"/>
  <c r="F36" i="25"/>
  <c r="E36" i="25"/>
  <c r="D36" i="25"/>
  <c r="F29" i="25"/>
  <c r="E29" i="25"/>
  <c r="D29" i="25"/>
  <c r="E96" i="24"/>
  <c r="D96" i="24"/>
  <c r="C96" i="24"/>
  <c r="E94" i="24"/>
  <c r="D94" i="24"/>
  <c r="C94" i="24"/>
  <c r="E89" i="24"/>
  <c r="E88" i="24" s="1"/>
  <c r="D89" i="24"/>
  <c r="D88" i="24" s="1"/>
  <c r="C89" i="24"/>
  <c r="C88" i="24" s="1"/>
  <c r="E85" i="24"/>
  <c r="E84" i="24" s="1"/>
  <c r="D85" i="24"/>
  <c r="D84" i="24" s="1"/>
  <c r="C85" i="24"/>
  <c r="C84" i="24" s="1"/>
  <c r="E70" i="24"/>
  <c r="D70" i="24"/>
  <c r="C70" i="24"/>
  <c r="E67" i="24"/>
  <c r="D67" i="24"/>
  <c r="C67" i="24"/>
  <c r="E63" i="24"/>
  <c r="D63" i="24"/>
  <c r="C63" i="24"/>
  <c r="E54" i="24"/>
  <c r="D54" i="24"/>
  <c r="C54" i="24"/>
  <c r="E48" i="24"/>
  <c r="D48" i="24"/>
  <c r="C48" i="24"/>
  <c r="E45" i="24"/>
  <c r="D45" i="24"/>
  <c r="C45" i="24"/>
  <c r="E36" i="24"/>
  <c r="D36" i="24"/>
  <c r="C36" i="24"/>
  <c r="E22" i="24"/>
  <c r="D22" i="24"/>
  <c r="C22" i="24"/>
  <c r="E14" i="24"/>
  <c r="D14" i="24"/>
  <c r="C14" i="24"/>
  <c r="E9" i="24"/>
  <c r="D9" i="24"/>
  <c r="C9" i="24"/>
  <c r="C20" i="23"/>
  <c r="E18" i="23"/>
  <c r="D18" i="23"/>
  <c r="C18" i="23"/>
  <c r="E14" i="23"/>
  <c r="D14" i="23"/>
  <c r="C14" i="23"/>
  <c r="E9" i="23"/>
  <c r="E8" i="23" s="1"/>
  <c r="D9" i="23"/>
  <c r="D8" i="23" s="1"/>
  <c r="C9" i="23"/>
  <c r="C8" i="23" s="1"/>
  <c r="E97" i="22"/>
  <c r="D97" i="22"/>
  <c r="C97" i="22"/>
  <c r="E95" i="22"/>
  <c r="D95" i="22"/>
  <c r="C95" i="22"/>
  <c r="E90" i="22"/>
  <c r="E89" i="22" s="1"/>
  <c r="D90" i="22"/>
  <c r="D89" i="22" s="1"/>
  <c r="C90" i="22"/>
  <c r="C89" i="22" s="1"/>
  <c r="E86" i="22"/>
  <c r="E85" i="22" s="1"/>
  <c r="D86" i="22"/>
  <c r="D85" i="22" s="1"/>
  <c r="C86" i="22"/>
  <c r="C85" i="22" s="1"/>
  <c r="E70" i="22"/>
  <c r="D70" i="22"/>
  <c r="C70" i="22"/>
  <c r="E67" i="22"/>
  <c r="D67" i="22"/>
  <c r="C67" i="22"/>
  <c r="E63" i="22"/>
  <c r="D63" i="22"/>
  <c r="C63" i="22"/>
  <c r="E54" i="22"/>
  <c r="D54" i="22"/>
  <c r="C54" i="22"/>
  <c r="E48" i="22"/>
  <c r="D48" i="22"/>
  <c r="C48" i="22"/>
  <c r="E45" i="22"/>
  <c r="D45" i="22"/>
  <c r="C45" i="22"/>
  <c r="E36" i="22"/>
  <c r="D36" i="22"/>
  <c r="C36" i="22"/>
  <c r="E22" i="22"/>
  <c r="D22" i="22"/>
  <c r="C22" i="22"/>
  <c r="E14" i="22"/>
  <c r="D14" i="22"/>
  <c r="C14" i="22"/>
  <c r="E9" i="22"/>
  <c r="D9" i="22"/>
  <c r="C9" i="22"/>
  <c r="C20" i="21"/>
  <c r="E18" i="21"/>
  <c r="D18" i="21"/>
  <c r="C18" i="21"/>
  <c r="E14" i="21"/>
  <c r="D14" i="21"/>
  <c r="C14" i="21"/>
  <c r="E9" i="21"/>
  <c r="E8" i="21" s="1"/>
  <c r="D9" i="21"/>
  <c r="D8" i="21" s="1"/>
  <c r="C9" i="21"/>
  <c r="C8" i="21" s="1"/>
  <c r="E96" i="20"/>
  <c r="D96" i="20"/>
  <c r="C96" i="20"/>
  <c r="E94" i="20"/>
  <c r="D94" i="20"/>
  <c r="C94" i="20"/>
  <c r="E89" i="20"/>
  <c r="E88" i="20" s="1"/>
  <c r="D89" i="20"/>
  <c r="D88" i="20" s="1"/>
  <c r="C89" i="20"/>
  <c r="C88" i="20" s="1"/>
  <c r="E85" i="20"/>
  <c r="E84" i="20" s="1"/>
  <c r="D85" i="20"/>
  <c r="D84" i="20" s="1"/>
  <c r="C85" i="20"/>
  <c r="C84" i="20" s="1"/>
  <c r="E70" i="20"/>
  <c r="D70" i="20"/>
  <c r="C70" i="20"/>
  <c r="E67" i="20"/>
  <c r="D67" i="20"/>
  <c r="C67" i="20"/>
  <c r="E63" i="20"/>
  <c r="D63" i="20"/>
  <c r="C63" i="20"/>
  <c r="E54" i="20"/>
  <c r="D54" i="20"/>
  <c r="C54" i="20"/>
  <c r="E48" i="20"/>
  <c r="D48" i="20"/>
  <c r="C48" i="20"/>
  <c r="E45" i="20"/>
  <c r="D45" i="20"/>
  <c r="C45" i="20"/>
  <c r="E36" i="20"/>
  <c r="D36" i="20"/>
  <c r="C36" i="20"/>
  <c r="E22" i="20"/>
  <c r="D22" i="20"/>
  <c r="C22" i="20"/>
  <c r="E14" i="20"/>
  <c r="D14" i="20"/>
  <c r="C14" i="20"/>
  <c r="E9" i="20"/>
  <c r="D9" i="20"/>
  <c r="C9" i="20"/>
  <c r="C20" i="19"/>
  <c r="E18" i="19"/>
  <c r="D18" i="19"/>
  <c r="C18" i="19"/>
  <c r="E14" i="19"/>
  <c r="D14" i="19"/>
  <c r="C14" i="19"/>
  <c r="E9" i="19"/>
  <c r="D9" i="19"/>
  <c r="D8" i="19" s="1"/>
  <c r="C9" i="19"/>
  <c r="C8" i="19" s="1"/>
  <c r="E8" i="19"/>
  <c r="E96" i="18"/>
  <c r="D96" i="18"/>
  <c r="C96" i="18"/>
  <c r="E94" i="18"/>
  <c r="D94" i="18"/>
  <c r="C94" i="18"/>
  <c r="E89" i="18"/>
  <c r="E88" i="18" s="1"/>
  <c r="D89" i="18"/>
  <c r="D88" i="18" s="1"/>
  <c r="C89" i="18"/>
  <c r="C88" i="18" s="1"/>
  <c r="E85" i="18"/>
  <c r="E84" i="18" s="1"/>
  <c r="D85" i="18"/>
  <c r="D84" i="18" s="1"/>
  <c r="C85" i="18"/>
  <c r="C84" i="18" s="1"/>
  <c r="E70" i="18"/>
  <c r="D70" i="18"/>
  <c r="C70" i="18"/>
  <c r="E67" i="18"/>
  <c r="D67" i="18"/>
  <c r="C67" i="18"/>
  <c r="E63" i="18"/>
  <c r="D63" i="18"/>
  <c r="C63" i="18"/>
  <c r="E54" i="18"/>
  <c r="D54" i="18"/>
  <c r="C54" i="18"/>
  <c r="E48" i="18"/>
  <c r="D48" i="18"/>
  <c r="C48" i="18"/>
  <c r="E45" i="18"/>
  <c r="D45" i="18"/>
  <c r="C45" i="18"/>
  <c r="E36" i="18"/>
  <c r="D36" i="18"/>
  <c r="C36" i="18"/>
  <c r="E22" i="18"/>
  <c r="D22" i="18"/>
  <c r="C22" i="18"/>
  <c r="E14" i="18"/>
  <c r="D14" i="18"/>
  <c r="C14" i="18"/>
  <c r="E9" i="18"/>
  <c r="D9" i="18"/>
  <c r="C9" i="18"/>
  <c r="C20" i="17"/>
  <c r="E18" i="17"/>
  <c r="D18" i="17"/>
  <c r="C18" i="17"/>
  <c r="E14" i="17"/>
  <c r="D14" i="17"/>
  <c r="C14" i="17"/>
  <c r="E9" i="17"/>
  <c r="E8" i="17" s="1"/>
  <c r="D9" i="17"/>
  <c r="D8" i="17" s="1"/>
  <c r="C9" i="17"/>
  <c r="C8" i="17" s="1"/>
  <c r="E96" i="16"/>
  <c r="D96" i="16"/>
  <c r="C96" i="16"/>
  <c r="E94" i="16"/>
  <c r="D94" i="16"/>
  <c r="C94" i="16"/>
  <c r="E89" i="16"/>
  <c r="E88" i="16" s="1"/>
  <c r="D89" i="16"/>
  <c r="D88" i="16" s="1"/>
  <c r="C89" i="16"/>
  <c r="C88" i="16" s="1"/>
  <c r="E85" i="16"/>
  <c r="E84" i="16" s="1"/>
  <c r="D85" i="16"/>
  <c r="D84" i="16" s="1"/>
  <c r="C85" i="16"/>
  <c r="C84" i="16"/>
  <c r="E70" i="16"/>
  <c r="D70" i="16"/>
  <c r="C70" i="16"/>
  <c r="E67" i="16"/>
  <c r="D67" i="16"/>
  <c r="C67" i="16"/>
  <c r="E63" i="16"/>
  <c r="D63" i="16"/>
  <c r="C63" i="16"/>
  <c r="E54" i="16"/>
  <c r="D54" i="16"/>
  <c r="C54" i="16"/>
  <c r="E48" i="16"/>
  <c r="D48" i="16"/>
  <c r="C48" i="16"/>
  <c r="E45" i="16"/>
  <c r="D45" i="16"/>
  <c r="C45" i="16"/>
  <c r="E36" i="16"/>
  <c r="D36" i="16"/>
  <c r="C36" i="16"/>
  <c r="E22" i="16"/>
  <c r="D22" i="16"/>
  <c r="C22" i="16"/>
  <c r="E14" i="16"/>
  <c r="D14" i="16"/>
  <c r="C14" i="16"/>
  <c r="E9" i="16"/>
  <c r="D9" i="16"/>
  <c r="C9" i="16"/>
  <c r="C20" i="15"/>
  <c r="E18" i="15"/>
  <c r="D18" i="15"/>
  <c r="C18" i="15"/>
  <c r="E14" i="15"/>
  <c r="D14" i="15"/>
  <c r="C14" i="15"/>
  <c r="E9" i="15"/>
  <c r="E8" i="15" s="1"/>
  <c r="D9" i="15"/>
  <c r="D8" i="15" s="1"/>
  <c r="C9" i="15"/>
  <c r="C8" i="15" s="1"/>
  <c r="E155" i="9"/>
  <c r="E154" i="9" s="1"/>
  <c r="D155" i="9"/>
  <c r="D154" i="9" s="1"/>
  <c r="E152" i="9"/>
  <c r="D152" i="9"/>
  <c r="E149" i="9"/>
  <c r="D149" i="9"/>
  <c r="E145" i="9"/>
  <c r="D145" i="9"/>
  <c r="E142" i="9"/>
  <c r="D142" i="9"/>
  <c r="E140" i="9"/>
  <c r="D140" i="9"/>
  <c r="E138" i="9"/>
  <c r="D138" i="9"/>
  <c r="E134" i="9"/>
  <c r="D134" i="9"/>
  <c r="E124" i="9"/>
  <c r="D124" i="9"/>
  <c r="E109" i="9"/>
  <c r="D109" i="9"/>
  <c r="E107" i="9"/>
  <c r="D107" i="9"/>
  <c r="E70" i="9"/>
  <c r="D70" i="9"/>
  <c r="E28" i="9"/>
  <c r="D28" i="9"/>
  <c r="E22" i="9"/>
  <c r="E21" i="9" s="1"/>
  <c r="D22" i="9"/>
  <c r="D21" i="9" s="1"/>
  <c r="E13" i="9"/>
  <c r="D13" i="9"/>
  <c r="E11" i="9"/>
  <c r="D11" i="9"/>
  <c r="C11" i="9"/>
  <c r="C13" i="9"/>
  <c r="C22" i="9"/>
  <c r="C21" i="9" s="1"/>
  <c r="C28" i="9"/>
  <c r="C70" i="9"/>
  <c r="C107" i="9"/>
  <c r="C109" i="9"/>
  <c r="C124" i="9"/>
  <c r="C134" i="9"/>
  <c r="C138" i="9"/>
  <c r="C140" i="9"/>
  <c r="C142" i="9"/>
  <c r="C145" i="9"/>
  <c r="C149" i="9"/>
  <c r="C152" i="9"/>
  <c r="C155" i="9"/>
  <c r="C154" i="9" s="1"/>
  <c r="D13" i="19" l="1"/>
  <c r="C94" i="39"/>
  <c r="D6" i="40"/>
  <c r="C14" i="14" s="1"/>
  <c r="D6" i="37"/>
  <c r="C13" i="14" s="1"/>
  <c r="D94" i="22"/>
  <c r="E93" i="24"/>
  <c r="E94" i="22"/>
  <c r="C14" i="32"/>
  <c r="D14" i="32"/>
  <c r="E14" i="32"/>
  <c r="E7" i="32" s="1"/>
  <c r="C13" i="15"/>
  <c r="C7" i="15" s="1"/>
  <c r="C27" i="9"/>
  <c r="D6" i="31"/>
  <c r="C11" i="14" s="1"/>
  <c r="D6" i="34"/>
  <c r="D6" i="25"/>
  <c r="C9" i="14" s="1"/>
  <c r="C7" i="32"/>
  <c r="D7" i="32"/>
  <c r="E6" i="34"/>
  <c r="E6" i="40"/>
  <c r="D14" i="14" s="1"/>
  <c r="E6" i="31"/>
  <c r="D11" i="14" s="1"/>
  <c r="F6" i="40"/>
  <c r="E14" i="14" s="1"/>
  <c r="F6" i="31"/>
  <c r="E11" i="14" s="1"/>
  <c r="F6" i="37"/>
  <c r="E13" i="14" s="1"/>
  <c r="F6" i="25"/>
  <c r="E9" i="14" s="1"/>
  <c r="F6" i="34"/>
  <c r="E6" i="37"/>
  <c r="D13" i="14" s="1"/>
  <c r="E6" i="25"/>
  <c r="D9" i="14" s="1"/>
  <c r="C94" i="22"/>
  <c r="E93" i="16"/>
  <c r="C93" i="18"/>
  <c r="C8" i="33"/>
  <c r="C94" i="36"/>
  <c r="C93" i="24"/>
  <c r="C8" i="36"/>
  <c r="C8" i="39"/>
  <c r="C7" i="39" s="1"/>
  <c r="C8" i="16"/>
  <c r="C8" i="22"/>
  <c r="C8" i="20"/>
  <c r="C8" i="30"/>
  <c r="C8" i="18"/>
  <c r="C7" i="18" s="1"/>
  <c r="C8" i="24"/>
  <c r="C7" i="24" s="1"/>
  <c r="E93" i="20"/>
  <c r="D93" i="24"/>
  <c r="D94" i="36"/>
  <c r="D93" i="16"/>
  <c r="D8" i="39"/>
  <c r="D8" i="16"/>
  <c r="D8" i="33"/>
  <c r="E8" i="16"/>
  <c r="E7" i="16" s="1"/>
  <c r="E8" i="22"/>
  <c r="E7" i="22" s="1"/>
  <c r="D8" i="20"/>
  <c r="D8" i="30"/>
  <c r="D8" i="22"/>
  <c r="D7" i="22" s="1"/>
  <c r="E8" i="39"/>
  <c r="E8" i="33"/>
  <c r="E8" i="20"/>
  <c r="E8" i="30"/>
  <c r="D8" i="18"/>
  <c r="D8" i="24"/>
  <c r="D7" i="24" s="1"/>
  <c r="D8" i="36"/>
  <c r="D7" i="36" s="1"/>
  <c r="E8" i="18"/>
  <c r="E8" i="24"/>
  <c r="E7" i="24" s="1"/>
  <c r="E8" i="36"/>
  <c r="D27" i="9"/>
  <c r="E27" i="9"/>
  <c r="E13" i="26"/>
  <c r="E7" i="26" s="1"/>
  <c r="D13" i="35"/>
  <c r="D7" i="35" s="1"/>
  <c r="D7" i="19"/>
  <c r="E6" i="28"/>
  <c r="D6" i="13"/>
  <c r="D125" i="6" s="1"/>
  <c r="F6" i="28"/>
  <c r="D6" i="28"/>
  <c r="D8" i="27"/>
  <c r="C94" i="27"/>
  <c r="C8" i="27"/>
  <c r="D94" i="27"/>
  <c r="E8" i="27"/>
  <c r="D93" i="20"/>
  <c r="E94" i="33"/>
  <c r="E94" i="36"/>
  <c r="D93" i="18"/>
  <c r="D94" i="30"/>
  <c r="E94" i="39"/>
  <c r="C93" i="16"/>
  <c r="E93" i="18"/>
  <c r="E94" i="30"/>
  <c r="C94" i="33"/>
  <c r="E94" i="27"/>
  <c r="C93" i="20"/>
  <c r="C94" i="30"/>
  <c r="D94" i="33"/>
  <c r="D94" i="39"/>
  <c r="C13" i="38"/>
  <c r="C7" i="38" s="1"/>
  <c r="C13" i="23"/>
  <c r="C7" i="23" s="1"/>
  <c r="D13" i="15"/>
  <c r="D7" i="15" s="1"/>
  <c r="C13" i="35"/>
  <c r="C7" i="35" s="1"/>
  <c r="D13" i="17"/>
  <c r="D7" i="17" s="1"/>
  <c r="D13" i="23"/>
  <c r="D7" i="23" s="1"/>
  <c r="C13" i="29"/>
  <c r="C7" i="29" s="1"/>
  <c r="E13" i="17"/>
  <c r="E7" i="17" s="1"/>
  <c r="E13" i="23"/>
  <c r="E7" i="23" s="1"/>
  <c r="D13" i="29"/>
  <c r="D7" i="29" s="1"/>
  <c r="E13" i="21"/>
  <c r="E7" i="21" s="1"/>
  <c r="E13" i="38"/>
  <c r="E7" i="38" s="1"/>
  <c r="C13" i="17"/>
  <c r="C7" i="17" s="1"/>
  <c r="C13" i="26"/>
  <c r="C7" i="26" s="1"/>
  <c r="E13" i="29"/>
  <c r="E7" i="29" s="1"/>
  <c r="C13" i="21"/>
  <c r="C7" i="21" s="1"/>
  <c r="D13" i="26"/>
  <c r="D7" i="26" s="1"/>
  <c r="C13" i="19"/>
  <c r="C7" i="19" s="1"/>
  <c r="E13" i="15"/>
  <c r="E7" i="15" s="1"/>
  <c r="E13" i="19"/>
  <c r="E7" i="19" s="1"/>
  <c r="D13" i="21"/>
  <c r="E13" i="35"/>
  <c r="E7" i="35" s="1"/>
  <c r="D13" i="38"/>
  <c r="D7" i="38" s="1"/>
  <c r="C7" i="9"/>
  <c r="C6" i="9" s="1"/>
  <c r="D148" i="9"/>
  <c r="D147" i="9" s="1"/>
  <c r="E148" i="9"/>
  <c r="E147" i="9" s="1"/>
  <c r="E7" i="9"/>
  <c r="E6" i="9" s="1"/>
  <c r="D7" i="9"/>
  <c r="D6" i="9" s="1"/>
  <c r="C148" i="9"/>
  <c r="C147" i="9" s="1"/>
  <c r="C10" i="7" s="1"/>
  <c r="E161" i="6"/>
  <c r="D161" i="6"/>
  <c r="C161" i="6"/>
  <c r="E104" i="6"/>
  <c r="E103" i="6" s="1"/>
  <c r="D104" i="6"/>
  <c r="D103" i="6" s="1"/>
  <c r="C104" i="6"/>
  <c r="C103" i="6" s="1"/>
  <c r="E88" i="6"/>
  <c r="D88" i="6"/>
  <c r="C88" i="6"/>
  <c r="E81" i="6"/>
  <c r="D81" i="6"/>
  <c r="C81" i="6"/>
  <c r="E72" i="6"/>
  <c r="D72" i="6"/>
  <c r="C72" i="6"/>
  <c r="E66" i="6"/>
  <c r="D66" i="6"/>
  <c r="C66" i="6"/>
  <c r="E63" i="6"/>
  <c r="D63" i="6"/>
  <c r="C63" i="6"/>
  <c r="E54" i="6"/>
  <c r="D54" i="6"/>
  <c r="C54" i="6"/>
  <c r="E40" i="6"/>
  <c r="D40" i="6"/>
  <c r="C40" i="6"/>
  <c r="E32" i="6"/>
  <c r="D32" i="6"/>
  <c r="C32" i="6"/>
  <c r="E27" i="6"/>
  <c r="D27" i="6"/>
  <c r="C27" i="6"/>
  <c r="E18" i="6"/>
  <c r="D18" i="6"/>
  <c r="C18" i="6"/>
  <c r="E14" i="6"/>
  <c r="D14" i="6"/>
  <c r="C14" i="6"/>
  <c r="E9" i="6"/>
  <c r="E8" i="6" s="1"/>
  <c r="D9" i="6"/>
  <c r="D8" i="6" s="1"/>
  <c r="C9" i="6"/>
  <c r="C8" i="6" s="1"/>
  <c r="E96" i="5"/>
  <c r="D96" i="5"/>
  <c r="C96" i="5"/>
  <c r="E94" i="5"/>
  <c r="D94" i="5"/>
  <c r="C94" i="5"/>
  <c r="E89" i="5"/>
  <c r="E88" i="5" s="1"/>
  <c r="E23" i="12" s="1"/>
  <c r="D89" i="5"/>
  <c r="D88" i="5" s="1"/>
  <c r="D23" i="12" s="1"/>
  <c r="C89" i="5"/>
  <c r="C88" i="5" s="1"/>
  <c r="C23" i="12" s="1"/>
  <c r="E85" i="5"/>
  <c r="E84" i="5" s="1"/>
  <c r="E22" i="12" s="1"/>
  <c r="D85" i="5"/>
  <c r="D84" i="5" s="1"/>
  <c r="D22" i="12" s="1"/>
  <c r="C85" i="5"/>
  <c r="C84" i="5" s="1"/>
  <c r="C22" i="12" s="1"/>
  <c r="E70" i="5"/>
  <c r="E21" i="12" s="1"/>
  <c r="D70" i="5"/>
  <c r="D21" i="12" s="1"/>
  <c r="C70" i="5"/>
  <c r="C21" i="12" s="1"/>
  <c r="E67" i="5"/>
  <c r="E20" i="12" s="1"/>
  <c r="D67" i="5"/>
  <c r="D20" i="12" s="1"/>
  <c r="C67" i="5"/>
  <c r="C20" i="12" s="1"/>
  <c r="E63" i="5"/>
  <c r="E19" i="12" s="1"/>
  <c r="D63" i="5"/>
  <c r="D19" i="12" s="1"/>
  <c r="C63" i="5"/>
  <c r="C19" i="12" s="1"/>
  <c r="E54" i="5"/>
  <c r="E18" i="12" s="1"/>
  <c r="D54" i="5"/>
  <c r="D18" i="12" s="1"/>
  <c r="C54" i="5"/>
  <c r="C18" i="12" s="1"/>
  <c r="E48" i="5"/>
  <c r="E17" i="12" s="1"/>
  <c r="D48" i="5"/>
  <c r="D17" i="12" s="1"/>
  <c r="C48" i="5"/>
  <c r="C17" i="12" s="1"/>
  <c r="E45" i="5"/>
  <c r="E16" i="12" s="1"/>
  <c r="D45" i="5"/>
  <c r="D16" i="12" s="1"/>
  <c r="C45" i="5"/>
  <c r="C16" i="12" s="1"/>
  <c r="E36" i="5"/>
  <c r="E15" i="12" s="1"/>
  <c r="D36" i="5"/>
  <c r="D15" i="12" s="1"/>
  <c r="C36" i="5"/>
  <c r="C15" i="12" s="1"/>
  <c r="E22" i="5"/>
  <c r="E14" i="12" s="1"/>
  <c r="D22" i="5"/>
  <c r="D14" i="12" s="1"/>
  <c r="C22" i="5"/>
  <c r="C14" i="12" s="1"/>
  <c r="E14" i="5"/>
  <c r="E13" i="12" s="1"/>
  <c r="D14" i="5"/>
  <c r="D13" i="12" s="1"/>
  <c r="C14" i="5"/>
  <c r="C13" i="12" s="1"/>
  <c r="E9" i="5"/>
  <c r="D9" i="5"/>
  <c r="C9" i="5"/>
  <c r="D10" i="12"/>
  <c r="C20" i="4"/>
  <c r="E18" i="4"/>
  <c r="E9" i="12" s="1"/>
  <c r="D18" i="4"/>
  <c r="D9" i="12" s="1"/>
  <c r="C18" i="4"/>
  <c r="C9" i="12" s="1"/>
  <c r="E14" i="4"/>
  <c r="E8" i="12" s="1"/>
  <c r="D14" i="4"/>
  <c r="D8" i="12" s="1"/>
  <c r="C14" i="4"/>
  <c r="C8" i="12" s="1"/>
  <c r="E9" i="4"/>
  <c r="D9" i="4"/>
  <c r="C9" i="4"/>
  <c r="F81" i="3"/>
  <c r="E14" i="13" s="1"/>
  <c r="E171" i="6" s="1"/>
  <c r="E81" i="3"/>
  <c r="D14" i="13" s="1"/>
  <c r="D171" i="6" s="1"/>
  <c r="D81" i="3"/>
  <c r="C14" i="13" s="1"/>
  <c r="C171" i="6" s="1"/>
  <c r="F68" i="3"/>
  <c r="E12" i="13" s="1"/>
  <c r="E157" i="6" s="1"/>
  <c r="E156" i="6" s="1"/>
  <c r="E68" i="3"/>
  <c r="D12" i="13" s="1"/>
  <c r="D157" i="6" s="1"/>
  <c r="D156" i="6" s="1"/>
  <c r="D68" i="3"/>
  <c r="C12" i="13" s="1"/>
  <c r="C157" i="6" s="1"/>
  <c r="C156" i="6" s="1"/>
  <c r="F52" i="3"/>
  <c r="E10" i="13" s="1"/>
  <c r="E147" i="6" s="1"/>
  <c r="E52" i="3"/>
  <c r="D10" i="13" s="1"/>
  <c r="D147" i="6" s="1"/>
  <c r="D52" i="3"/>
  <c r="C10" i="13" s="1"/>
  <c r="C147" i="6" s="1"/>
  <c r="F49" i="3"/>
  <c r="E9" i="13" s="1"/>
  <c r="E143" i="6" s="1"/>
  <c r="E49" i="3"/>
  <c r="D9" i="13" s="1"/>
  <c r="D143" i="6" s="1"/>
  <c r="D49" i="3"/>
  <c r="C9" i="13" s="1"/>
  <c r="C143" i="6" s="1"/>
  <c r="F40" i="3"/>
  <c r="E8" i="13" s="1"/>
  <c r="E40" i="3"/>
  <c r="D8" i="13" s="1"/>
  <c r="D141" i="6" s="1"/>
  <c r="D40" i="3"/>
  <c r="C8" i="13" s="1"/>
  <c r="C141" i="6" s="1"/>
  <c r="E26" i="7" l="1"/>
  <c r="C25" i="7"/>
  <c r="E7" i="30"/>
  <c r="D12" i="14"/>
  <c r="D26" i="7"/>
  <c r="C12" i="14"/>
  <c r="C26" i="7"/>
  <c r="C7" i="36"/>
  <c r="C13" i="11" s="1"/>
  <c r="D10" i="14"/>
  <c r="D25" i="7"/>
  <c r="E10" i="14"/>
  <c r="E25" i="7"/>
  <c r="D13" i="11"/>
  <c r="C8" i="7"/>
  <c r="C28" i="13"/>
  <c r="C9" i="10"/>
  <c r="C7" i="22"/>
  <c r="C15" i="11" s="1"/>
  <c r="C14" i="11"/>
  <c r="C6" i="10"/>
  <c r="F6" i="10"/>
  <c r="F9" i="10"/>
  <c r="E12" i="14"/>
  <c r="E141" i="6"/>
  <c r="E120" i="6" s="1"/>
  <c r="E119" i="6" s="1"/>
  <c r="E118" i="6" s="1"/>
  <c r="E28" i="13"/>
  <c r="E7" i="39"/>
  <c r="E14" i="11" s="1"/>
  <c r="C7" i="20"/>
  <c r="C7" i="11" s="1"/>
  <c r="C12" i="12"/>
  <c r="C8" i="5"/>
  <c r="C7" i="16"/>
  <c r="C8" i="11" s="1"/>
  <c r="D7" i="33"/>
  <c r="D12" i="11" s="1"/>
  <c r="D7" i="16"/>
  <c r="D8" i="11" s="1"/>
  <c r="C7" i="30"/>
  <c r="C11" i="11" s="1"/>
  <c r="C7" i="33"/>
  <c r="C12" i="11" s="1"/>
  <c r="E7" i="20"/>
  <c r="D7" i="20"/>
  <c r="D7" i="11" s="1"/>
  <c r="D7" i="18"/>
  <c r="D6" i="11" s="1"/>
  <c r="E7" i="33"/>
  <c r="E12" i="11" s="1"/>
  <c r="D7" i="39"/>
  <c r="D14" i="11" s="1"/>
  <c r="E7" i="18"/>
  <c r="E6" i="11" s="1"/>
  <c r="E7" i="36"/>
  <c r="D9" i="11"/>
  <c r="D7" i="30"/>
  <c r="D11" i="11" s="1"/>
  <c r="E7" i="11"/>
  <c r="E15" i="11"/>
  <c r="D12" i="12"/>
  <c r="D8" i="5"/>
  <c r="E12" i="12"/>
  <c r="E8" i="5"/>
  <c r="D8" i="7"/>
  <c r="D7" i="21"/>
  <c r="D15" i="11" s="1"/>
  <c r="E9" i="11"/>
  <c r="D28" i="13"/>
  <c r="E7" i="27"/>
  <c r="E10" i="11" s="1"/>
  <c r="C10" i="14"/>
  <c r="C7" i="27"/>
  <c r="D7" i="27"/>
  <c r="D10" i="11" s="1"/>
  <c r="E20" i="9"/>
  <c r="E5" i="9" s="1"/>
  <c r="E19" i="8"/>
  <c r="E18" i="8" s="1"/>
  <c r="E10" i="7"/>
  <c r="D20" i="9"/>
  <c r="D9" i="7" s="1"/>
  <c r="D19" i="8"/>
  <c r="D10" i="7"/>
  <c r="C20" i="9"/>
  <c r="C9" i="7" s="1"/>
  <c r="C19" i="8"/>
  <c r="C18" i="8" s="1"/>
  <c r="E9" i="7"/>
  <c r="D9" i="8"/>
  <c r="E9" i="8"/>
  <c r="E8" i="7"/>
  <c r="C9" i="8"/>
  <c r="E26" i="6"/>
  <c r="E25" i="6" s="1"/>
  <c r="E20" i="7" s="1"/>
  <c r="D26" i="6"/>
  <c r="D25" i="6" s="1"/>
  <c r="D20" i="7" s="1"/>
  <c r="C26" i="6"/>
  <c r="C25" i="6" s="1"/>
  <c r="C20" i="7" s="1"/>
  <c r="E11" i="11"/>
  <c r="E8" i="11"/>
  <c r="C6" i="11"/>
  <c r="E8" i="4"/>
  <c r="E7" i="12"/>
  <c r="C9" i="11"/>
  <c r="E10" i="12"/>
  <c r="C10" i="12"/>
  <c r="C8" i="4"/>
  <c r="C7" i="12"/>
  <c r="D8" i="4"/>
  <c r="D7" i="12"/>
  <c r="D6" i="12" s="1"/>
  <c r="E93" i="5"/>
  <c r="C13" i="4"/>
  <c r="D13" i="4"/>
  <c r="E13" i="4"/>
  <c r="D13" i="6"/>
  <c r="D7" i="6" s="1"/>
  <c r="C13" i="6"/>
  <c r="C7" i="6" s="1"/>
  <c r="D120" i="6"/>
  <c r="D119" i="6" s="1"/>
  <c r="D118" i="6" s="1"/>
  <c r="C120" i="6"/>
  <c r="C119" i="6" s="1"/>
  <c r="C118" i="6" s="1"/>
  <c r="E13" i="6"/>
  <c r="E7" i="6" s="1"/>
  <c r="C93" i="5"/>
  <c r="D93" i="5"/>
  <c r="D6" i="3"/>
  <c r="E6" i="3"/>
  <c r="F6" i="3"/>
  <c r="E24" i="7" s="1"/>
  <c r="D8" i="14" l="1"/>
  <c r="D25" i="14" s="1"/>
  <c r="D24" i="7"/>
  <c r="C8" i="14"/>
  <c r="C24" i="7"/>
  <c r="F9" i="8"/>
  <c r="C7" i="4"/>
  <c r="C5" i="9"/>
  <c r="C25" i="14"/>
  <c r="F5" i="10"/>
  <c r="F23" i="10" s="1"/>
  <c r="E8" i="14"/>
  <c r="E25" i="14" s="1"/>
  <c r="D6" i="10"/>
  <c r="E6" i="10" s="1"/>
  <c r="G6" i="10" s="1"/>
  <c r="D9" i="10"/>
  <c r="E9" i="10" s="1"/>
  <c r="G9" i="10" s="1"/>
  <c r="D7" i="5"/>
  <c r="E13" i="11"/>
  <c r="C7" i="5"/>
  <c r="E7" i="5"/>
  <c r="D5" i="10" s="1"/>
  <c r="D18" i="8"/>
  <c r="F18" i="8" s="1"/>
  <c r="F19" i="8"/>
  <c r="D5" i="9"/>
  <c r="D7" i="4"/>
  <c r="D5" i="11" s="1"/>
  <c r="D28" i="11" s="1"/>
  <c r="E7" i="4"/>
  <c r="C5" i="10" s="1"/>
  <c r="D14" i="8"/>
  <c r="E14" i="8"/>
  <c r="C14" i="8"/>
  <c r="D10" i="8"/>
  <c r="E10" i="8"/>
  <c r="E8" i="8" s="1"/>
  <c r="E24" i="8" s="1"/>
  <c r="C10" i="11"/>
  <c r="C12" i="7"/>
  <c r="C13" i="7" s="1"/>
  <c r="E12" i="7"/>
  <c r="E13" i="7" s="1"/>
  <c r="C10" i="8"/>
  <c r="C8" i="8" s="1"/>
  <c r="C24" i="8" s="1"/>
  <c r="D12" i="7"/>
  <c r="D13" i="7" s="1"/>
  <c r="C6" i="12"/>
  <c r="E24" i="12"/>
  <c r="E11" i="12" s="1"/>
  <c r="D24" i="12"/>
  <c r="D11" i="12" s="1"/>
  <c r="D5" i="12" s="1"/>
  <c r="D27" i="12" s="1"/>
  <c r="C24" i="12"/>
  <c r="C11" i="12" s="1"/>
  <c r="E6" i="12"/>
  <c r="C19" i="7"/>
  <c r="C13" i="8" s="1"/>
  <c r="D6" i="6"/>
  <c r="D5" i="6" s="1"/>
  <c r="E19" i="7"/>
  <c r="E13" i="8" s="1"/>
  <c r="C6" i="6"/>
  <c r="C5" i="6" s="1"/>
  <c r="E6" i="6"/>
  <c r="E5" i="6" s="1"/>
  <c r="D19" i="7"/>
  <c r="D13" i="8" s="1"/>
  <c r="C5" i="11" l="1"/>
  <c r="E5" i="11"/>
  <c r="E28" i="11"/>
  <c r="F13" i="8"/>
  <c r="C21" i="7"/>
  <c r="D27" i="7"/>
  <c r="D22" i="8" s="1"/>
  <c r="C27" i="7"/>
  <c r="C22" i="8" s="1"/>
  <c r="E27" i="7"/>
  <c r="E22" i="8" s="1"/>
  <c r="F14" i="8"/>
  <c r="D8" i="8"/>
  <c r="F8" i="8" s="1"/>
  <c r="F10" i="8"/>
  <c r="D21" i="7"/>
  <c r="E21" i="7"/>
  <c r="C5" i="12"/>
  <c r="C27" i="12" s="1"/>
  <c r="E5" i="12"/>
  <c r="E27" i="12" s="1"/>
  <c r="D23" i="10"/>
  <c r="C28" i="11"/>
  <c r="C23" i="10"/>
  <c r="E12" i="8"/>
  <c r="D12" i="8"/>
  <c r="C12" i="8"/>
  <c r="F22" i="8" l="1"/>
  <c r="F12" i="8"/>
  <c r="D24" i="8"/>
  <c r="F24" i="8" s="1"/>
  <c r="E26" i="8"/>
  <c r="E25" i="8"/>
  <c r="D25" i="8"/>
  <c r="C25" i="8"/>
  <c r="E5" i="10"/>
  <c r="G5" i="10" s="1"/>
  <c r="G23" i="10" s="1"/>
  <c r="D22" i="7"/>
  <c r="D28" i="7" s="1"/>
  <c r="E22" i="7"/>
  <c r="E28" i="7" s="1"/>
  <c r="E29" i="7" s="1"/>
  <c r="C22" i="7"/>
  <c r="C28" i="7" s="1"/>
  <c r="E23" i="10" l="1"/>
  <c r="F25" i="8"/>
  <c r="C33" i="7"/>
  <c r="C29" i="7"/>
  <c r="E33" i="7"/>
</calcChain>
</file>

<file path=xl/sharedStrings.xml><?xml version="1.0" encoding="utf-8"?>
<sst xmlns="http://schemas.openxmlformats.org/spreadsheetml/2006/main" count="2664" uniqueCount="954">
  <si>
    <t>Code</t>
  </si>
  <si>
    <t>DETAILS</t>
  </si>
  <si>
    <t>Total Expenditure</t>
  </si>
  <si>
    <t>Recurrent Expenditure</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</si>
  <si>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</si>
  <si>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</si>
  <si>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</si>
  <si>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</si>
  <si>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</si>
  <si>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</si>
  <si>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</si>
  <si>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</si>
  <si>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</si>
  <si>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</si>
  <si>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</si>
  <si>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Contribution By LGAs</t>
  </si>
  <si>
    <t>Social Benefits</t>
  </si>
  <si>
    <t>Gratuity</t>
  </si>
  <si>
    <t>Pension</t>
  </si>
  <si>
    <t>Other Benefits</t>
  </si>
  <si>
    <t>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</si>
  <si>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</si>
  <si>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</si>
  <si>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</si>
  <si>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</si>
  <si>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</si>
  <si>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</si>
  <si>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</si>
  <si>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</si>
  <si>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</si>
  <si>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</si>
  <si>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</si>
  <si>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</si>
  <si>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</si>
  <si>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</si>
  <si>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</si>
  <si>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Stationaries And 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</si>
  <si>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</si>
  <si>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</si>
  <si>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</si>
  <si>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</si>
  <si>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</si>
  <si>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</si>
  <si>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</si>
  <si>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</si>
  <si>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</si>
  <si>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</si>
  <si>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</si>
  <si>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Annual Reports To Public </t>
  </si>
  <si>
    <t>Maintenance Services – General</t>
  </si>
  <si>
    <t>Maintenance Of Motor Vehicle/ Equipment</t>
  </si>
  <si>
    <t>Maintenance Of Office Furniture</t>
  </si>
  <si>
    <t>Maintenance Of Buildings</t>
  </si>
  <si>
    <t>Maintenance Of Office / It Equipment</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</si>
  <si>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</si>
  <si>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</si>
  <si>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</si>
  <si>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</si>
  <si>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</si>
  <si>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</si>
  <si>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</si>
  <si>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</si>
  <si>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</si>
  <si>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Office Rent</t>
  </si>
  <si>
    <t>Residential Rent</t>
  </si>
  <si>
    <t>Security Vote (Including Operations)</t>
  </si>
  <si>
    <t>Cleaning &amp; Fumigation Services</t>
  </si>
  <si>
    <t>Consulting &amp; Professional Services</t>
  </si>
  <si>
    <t>Financial Consulting</t>
  </si>
  <si>
    <t>Information Technology Consulting</t>
  </si>
  <si>
    <t>Legal Services</t>
  </si>
  <si>
    <t>Agricultural Consulting</t>
  </si>
  <si>
    <t>Medical Consulting</t>
  </si>
  <si>
    <t>Auditing Of Accounts</t>
  </si>
  <si>
    <t>Media Relation Services</t>
  </si>
  <si>
    <t>Other Consulting Services</t>
  </si>
  <si>
    <t>Fuel &amp; Lubricants – General</t>
  </si>
  <si>
    <t>Motor Vehicle Fuel Cost</t>
  </si>
  <si>
    <t>Other Transport Equipment Fuel Cost</t>
  </si>
  <si>
    <t>Plant / Generator Fuel Cost</t>
  </si>
  <si>
    <t>Financial Charges – General</t>
  </si>
  <si>
    <t>Bank Charges</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</si>
  <si>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</si>
  <si>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</si>
  <si>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</si>
  <si>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</si>
  <si>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</si>
  <si>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</si>
  <si>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</si>
  <si>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</si>
  <si>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</si>
  <si>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</si>
  <si>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</si>
  <si>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Annual Budget Expenses &amp; Administration</t>
  </si>
  <si>
    <t>Election-Logistics Support</t>
  </si>
  <si>
    <t>Medical Expenses-International</t>
  </si>
  <si>
    <t>Special Days/Celebrations</t>
  </si>
  <si>
    <t>Grants And Contributions General</t>
  </si>
  <si>
    <t>Local Grants And Contributions</t>
  </si>
  <si>
    <t xml:space="preserve">Grants To Government/Agencies </t>
  </si>
  <si>
    <t>Grants To Communities/Ngos</t>
  </si>
  <si>
    <t>Subsidies General</t>
  </si>
  <si>
    <t>Subsidy To Public/Public Institutions</t>
  </si>
  <si>
    <t>Education Subsidy</t>
  </si>
  <si>
    <t>Religious Pilgrimage Subsidy</t>
  </si>
  <si>
    <t>Exams Fees Subsidy</t>
  </si>
  <si>
    <t>Public Debt Charges</t>
  </si>
  <si>
    <t>Foreign Principal</t>
  </si>
  <si>
    <t>Foreign Principal - Short Term Borrowings</t>
  </si>
  <si>
    <t>Domestic Principal</t>
  </si>
  <si>
    <t>Domestic Principal - Short Term Borrowings</t>
  </si>
  <si>
    <t>Economic</t>
  </si>
  <si>
    <t>Details</t>
  </si>
  <si>
    <t>Assets (Capital Expenditure)</t>
  </si>
  <si>
    <t>Land &amp; Building – General</t>
  </si>
  <si>
    <t>Land And Buildings - Office</t>
  </si>
  <si>
    <t>Infrastructure – General</t>
  </si>
  <si>
    <t>Roads And Drainages</t>
  </si>
  <si>
    <t>Plant &amp; Machinery – General</t>
  </si>
  <si>
    <t>Earthmoving Equipment – Tractors</t>
  </si>
  <si>
    <t>Fixed Assets – General</t>
  </si>
  <si>
    <t>Motor Vehicles</t>
  </si>
  <si>
    <t>Tricycles</t>
  </si>
  <si>
    <t>Motor Cycles</t>
  </si>
  <si>
    <t xml:space="preserve">Bicycles </t>
  </si>
  <si>
    <t>Office Equipment – General</t>
  </si>
  <si>
    <t>Computers</t>
  </si>
  <si>
    <t>Furniture &amp; Fittings – General</t>
  </si>
  <si>
    <t>Chairs</t>
  </si>
  <si>
    <t>Tables</t>
  </si>
  <si>
    <t>Other Specialised Assets-Gen</t>
  </si>
  <si>
    <t>Biological Assets/Livestock</t>
  </si>
  <si>
    <t>Laboratory/Medical Equipment</t>
  </si>
  <si>
    <t>Agricultural Equipment</t>
  </si>
  <si>
    <t>Educational Materials/Equipment</t>
  </si>
  <si>
    <t>Land &amp; Buildings – Administrative</t>
  </si>
  <si>
    <t>Land &amp; Buildings – Residential</t>
  </si>
  <si>
    <t>Other Investment Property</t>
  </si>
  <si>
    <t>Intangible Assets</t>
  </si>
  <si>
    <t>Goodwill (Acquired)</t>
  </si>
  <si>
    <t>Research &amp; Development</t>
  </si>
  <si>
    <t>Trade fair and Exhibitions</t>
  </si>
  <si>
    <t>Asset Under Construction</t>
  </si>
  <si>
    <r>
      <t xml:space="preserve">KATSINA STATE MINISTRY FOR LOCAL GOVERNMENT AND CHIEFTANCY AFFAIRS                </t>
    </r>
    <r>
      <rPr>
        <b/>
        <i/>
        <sz val="12"/>
        <color theme="1"/>
        <rFont val="Tahoma"/>
        <family val="2"/>
      </rPr>
      <t>F.xii</t>
    </r>
  </si>
  <si>
    <t>Economic
Code</t>
  </si>
  <si>
    <t>Program
Code</t>
  </si>
  <si>
    <t>Investment - Land &amp; Building - Gen</t>
  </si>
  <si>
    <t>EXPENDITURES</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</si>
  <si>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</si>
  <si>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</si>
  <si>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</si>
  <si>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</si>
  <si>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</si>
  <si>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</si>
  <si>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</si>
  <si>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</si>
  <si>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</si>
  <si>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</si>
  <si>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</si>
  <si>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 xml:space="preserve">CONTRIBUTION BY LGAs </t>
  </si>
  <si>
    <t>SOCIAL BENEFITS</t>
  </si>
  <si>
    <t>GRATUITY</t>
  </si>
  <si>
    <t>PENSION</t>
  </si>
  <si>
    <t>OTHER 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</si>
  <si>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</si>
  <si>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</si>
  <si>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</si>
  <si>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</si>
  <si>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</si>
  <si>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</si>
  <si>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</si>
  <si>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</si>
  <si>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</si>
  <si>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</si>
  <si>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</si>
  <si>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</si>
  <si>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</si>
  <si>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</si>
  <si>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</si>
  <si>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STATIONERIES/CONSUMABLES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</si>
  <si>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</si>
  <si>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</si>
  <si>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</si>
  <si>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</si>
  <si>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</si>
  <si>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</si>
  <si>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</si>
  <si>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</si>
  <si>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</si>
  <si>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</si>
  <si>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</si>
  <si>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REPORTS TO PUBLIC </t>
  </si>
  <si>
    <t>MAINTENANCE SERVICES – GENERAL</t>
  </si>
  <si>
    <t>MAINTENANCE OF MOTOR VEHICLE</t>
  </si>
  <si>
    <t>MAINTENANCE OF OFFICE FURNITURE</t>
  </si>
  <si>
    <t>MAINTENANCE OF OFFICE BUILDING / RESIDENTIAL QTRS</t>
  </si>
  <si>
    <t>MAINTENANCE OF OFFICE / IT EQUIPMENTS</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</si>
  <si>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</si>
  <si>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</si>
  <si>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</si>
  <si>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</si>
  <si>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</si>
  <si>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</si>
  <si>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</si>
  <si>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</si>
  <si>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</si>
  <si>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RESIDENTIAL RENT</t>
  </si>
  <si>
    <t>SECURITY VOTE (INCLUDING OPERATIONS)</t>
  </si>
  <si>
    <t>CLEANING &amp; FUMIGATION SERVICES</t>
  </si>
  <si>
    <t>CONSULTING &amp; PROFESSIONAL SERVICES – GENERAL</t>
  </si>
  <si>
    <t>FINANCIAL CONSULTING</t>
  </si>
  <si>
    <t>INFORMATION TECHNOLOGY CONSULTING</t>
  </si>
  <si>
    <t>LEGAL SERVICES</t>
  </si>
  <si>
    <t>AGRICULTURAL CONSULTING</t>
  </si>
  <si>
    <t>MEDICAL CONSULTING</t>
  </si>
  <si>
    <t>FUEL &amp; LUBRICANTS – GENERAL</t>
  </si>
  <si>
    <t>MOTOR VEHICLE FUEL COST</t>
  </si>
  <si>
    <t>OTHER TRANSPORT EQUIPMENT FUEL COST</t>
  </si>
  <si>
    <t>PLANT / GENERATOR FUEL COST</t>
  </si>
  <si>
    <t>FINANCIAL CHARGES - GENERAL</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</si>
  <si>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</si>
  <si>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</si>
  <si>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</si>
  <si>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</si>
  <si>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</si>
  <si>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</si>
  <si>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</si>
  <si>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</si>
  <si>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</si>
  <si>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</si>
  <si>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</si>
  <si>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 xml:space="preserve">ANNUAL BUDGET EXPENSES </t>
  </si>
  <si>
    <t>ELECTION-LOGISTICS SUPPORT</t>
  </si>
  <si>
    <t>SPECIAL DAYS/CELEBRATIONS</t>
  </si>
  <si>
    <t>GRANTS AND CONTRIBUTIONS</t>
  </si>
  <si>
    <t>LOCAL GRANTS AND CONTRIBUTIONS</t>
  </si>
  <si>
    <t>GRANTS TO GOVERNMENT AGENCIES</t>
  </si>
  <si>
    <t>GRANTS TO COMMUNITIES/NGOs</t>
  </si>
  <si>
    <t>ASSETS (CAPITAL EXPENDITURE)</t>
  </si>
  <si>
    <t>NON-CURRENT (FIXED) ASSETS</t>
  </si>
  <si>
    <t>FIXED ASSETS - PROPERTY, PLANT &amp; EQUIPMENT</t>
  </si>
  <si>
    <t>LAND &amp; BUILDING – GENERAL</t>
  </si>
  <si>
    <t>LAND &amp; BUILDINGS – ADMINISTRATIVE</t>
  </si>
  <si>
    <t>LAND &amp; BUILDINGS – RESIDENTIAL</t>
  </si>
  <si>
    <t>OTHER STORAGE FACILITIES</t>
  </si>
  <si>
    <t>INFRASTRUCTURE – GENERAL</t>
  </si>
  <si>
    <t>ROADS &amp; BRIDGES</t>
  </si>
  <si>
    <t>ZOOS, PARKS &amp; RESERVES</t>
  </si>
  <si>
    <t>SECURITY INSTALLATIONS/ EQUIPMENT</t>
  </si>
  <si>
    <t>ELECTRICITY TRANSMISSION NETWORK</t>
  </si>
  <si>
    <t>WATER DISTRIBUTION NETWORK</t>
  </si>
  <si>
    <t>SEWAGE/ DRAINAGE NETWORK</t>
  </si>
  <si>
    <t>DAMS</t>
  </si>
  <si>
    <t>SPECIALISED SECURITY EQUIPMENT (E.G. SATELLITE)</t>
  </si>
  <si>
    <t>MONUMENTS</t>
  </si>
  <si>
    <t>HERITAGE ASSETS</t>
  </si>
  <si>
    <t>BOREHOLES &amp; OTHER WATER FACILITIES</t>
  </si>
  <si>
    <t>WASTE DISPOSAL EQUIPMENTS</t>
  </si>
  <si>
    <t>PLANT &amp; MACHINERY – GENERAL</t>
  </si>
  <si>
    <t xml:space="preserve">POWER PLANTS </t>
  </si>
  <si>
    <t>POWER GENERATING SETS</t>
  </si>
  <si>
    <t>FIXED ASSETS – GENERAL</t>
  </si>
  <si>
    <t>MOTOR VEHICLES</t>
  </si>
  <si>
    <t>OFFICE EQUIPMENT – GENERAL</t>
  </si>
  <si>
    <t>COMPUTERS</t>
  </si>
  <si>
    <t>PRINTERS</t>
  </si>
  <si>
    <t>OTHER EQUIPMENTS</t>
  </si>
  <si>
    <t>FURNITURE &amp; FITTINGS – GENERAL</t>
  </si>
  <si>
    <t>CHAIRS</t>
  </si>
  <si>
    <t>TABLES</t>
  </si>
  <si>
    <t>SAFES/ FILE CABINETS/ CUPBOARDS</t>
  </si>
  <si>
    <t>SPECIALISED ASSETS-GENERAL</t>
  </si>
  <si>
    <t>BIOLOGICAL ASSETS</t>
  </si>
  <si>
    <t>LABORATORY/MEDICAL EQUIPMENTS</t>
  </si>
  <si>
    <t>AGRICULTURAL MATERIALS AND EQUIPMENTS</t>
  </si>
  <si>
    <t>EDUCATIONAL MATERIALS/EQUIPMENTS</t>
  </si>
  <si>
    <t>INVESTMENT PROPERTY</t>
  </si>
  <si>
    <t>INVESTMENT - LAND &amp; BUILDING – GEN</t>
  </si>
  <si>
    <t>LAND &amp; BUILDINGS - ADMINISTRATIVE INVESTMENT PROPERTY</t>
  </si>
  <si>
    <t>LAND &amp; BUILDINGS - RESIDENTIAL INVESTMENT PROPERTY</t>
  </si>
  <si>
    <t>OTHER STORAGE FACILITIES INVESTMENT PROPERTY</t>
  </si>
  <si>
    <t>INTANGIBLE ASSETS</t>
  </si>
  <si>
    <t>GOODWILL (ACQUIRED)</t>
  </si>
  <si>
    <t>PATENT RIGHT</t>
  </si>
  <si>
    <t>TRADE MARK</t>
  </si>
  <si>
    <t>FRANCHISE</t>
  </si>
  <si>
    <t>RESEARCH &amp; DEVELOPMENT</t>
  </si>
  <si>
    <t>BROADCAST RIGHTS</t>
  </si>
  <si>
    <t>CONTINGENCY</t>
  </si>
  <si>
    <t>SOFTWARE</t>
  </si>
  <si>
    <t>S/N</t>
  </si>
  <si>
    <t>OPENING BALANCE</t>
  </si>
  <si>
    <t>RECEIPTS:</t>
  </si>
  <si>
    <t>LG SHARE OF FAAC</t>
  </si>
  <si>
    <t>INDEPENDENT REVENUE</t>
  </si>
  <si>
    <t>AID &amp; GRANTS</t>
  </si>
  <si>
    <t>OTHER CAPITAL RECEIPTS</t>
  </si>
  <si>
    <t>TOTAL CURRENT YEAR RECEIPTS</t>
  </si>
  <si>
    <t>TOTAL PROJECTED FUNDS AVAILABLE</t>
  </si>
  <si>
    <t>EXPENDITURE:</t>
  </si>
  <si>
    <t>A:  RECURRENT DEBT</t>
  </si>
  <si>
    <t xml:space="preserve"> LOANS REPAYMENT</t>
  </si>
  <si>
    <t>TOTAL RECURRENT DEBT</t>
  </si>
  <si>
    <t>B:  RECURRENT EXPENDITURE - NON-DEBT</t>
  </si>
  <si>
    <t>PERSONNEL COSTS</t>
  </si>
  <si>
    <t>OVERHEAD COSTS</t>
  </si>
  <si>
    <t>TOTAL RECURRENT NON-DEBT</t>
  </si>
  <si>
    <t>TOTAL RECURRENT EXPENDITURE</t>
  </si>
  <si>
    <t>C:  CAPITAL EXPENDITURE BY SECTORS</t>
  </si>
  <si>
    <t>ADMINISTRATION SECTOR</t>
  </si>
  <si>
    <t>ECONOMIC SECTOR</t>
  </si>
  <si>
    <t>SOCIAL SECTOR</t>
  </si>
  <si>
    <t>TOTAL CAPITAL EXPENDITURE</t>
  </si>
  <si>
    <t>TOTAL EXPENDITURE (BUDGET SIZE)</t>
  </si>
  <si>
    <t>BUDGET SURPLUS/(DEFICIT)</t>
  </si>
  <si>
    <t>FINANCE DEFICIT BY:</t>
  </si>
  <si>
    <t>INTERNAL LOANS/BORROWINGS</t>
  </si>
  <si>
    <t>TOTAL LOANS</t>
  </si>
  <si>
    <t>CLOSING BALANCE</t>
  </si>
  <si>
    <t xml:space="preserve">Item </t>
  </si>
  <si>
    <t>%</t>
  </si>
  <si>
    <t>A</t>
  </si>
  <si>
    <t>Opening Balance</t>
  </si>
  <si>
    <t>B</t>
  </si>
  <si>
    <t>Recurrent Revenue</t>
  </si>
  <si>
    <t>D</t>
  </si>
  <si>
    <t>Transfer to Capital Account</t>
  </si>
  <si>
    <t>C</t>
  </si>
  <si>
    <t>Capital Receipts</t>
  </si>
  <si>
    <t>E</t>
  </si>
  <si>
    <t>3200 - ASSETS (CAPITAL EXPENDITURE)</t>
  </si>
  <si>
    <t>F</t>
  </si>
  <si>
    <t xml:space="preserve">Total Revenue </t>
  </si>
  <si>
    <t>G</t>
  </si>
  <si>
    <t>Budget Surplus /(Deficit) =A+B+C-D-E</t>
  </si>
  <si>
    <r>
      <t>1100</t>
    </r>
    <r>
      <rPr>
        <sz val="12"/>
        <color theme="1"/>
        <rFont val="Tahoma"/>
        <family val="2"/>
      </rPr>
      <t xml:space="preserve"> -LOCAL GOVERNMENT SHARE OF FAAC</t>
    </r>
  </si>
  <si>
    <r>
      <t>1200</t>
    </r>
    <r>
      <rPr>
        <sz val="12"/>
        <color theme="1"/>
        <rFont val="Tahoma"/>
        <family val="2"/>
      </rPr>
      <t>-INDEPENDENT REVENUE</t>
    </r>
  </si>
  <si>
    <r>
      <t>2100</t>
    </r>
    <r>
      <rPr>
        <sz val="12"/>
        <color theme="1"/>
        <rFont val="Tahoma"/>
        <family val="2"/>
      </rPr>
      <t xml:space="preserve"> - PERSONNEL COST</t>
    </r>
  </si>
  <si>
    <r>
      <t>2200</t>
    </r>
    <r>
      <rPr>
        <sz val="12"/>
        <color theme="1"/>
        <rFont val="Tahoma"/>
        <family val="2"/>
      </rPr>
      <t xml:space="preserve"> - OTHER RECURRENT COST</t>
    </r>
  </si>
  <si>
    <r>
      <t>1300</t>
    </r>
    <r>
      <rPr>
        <sz val="12"/>
        <color theme="1"/>
        <rFont val="Tahoma"/>
        <family val="2"/>
      </rPr>
      <t xml:space="preserve"> - AID AND GRANTS</t>
    </r>
  </si>
  <si>
    <r>
      <t>1400</t>
    </r>
    <r>
      <rPr>
        <sz val="12"/>
        <color theme="1"/>
        <rFont val="Tahoma"/>
        <family val="2"/>
      </rPr>
      <t>- OTHER CAPITAL RECEIPTS</t>
    </r>
  </si>
  <si>
    <t xml:space="preserve"> </t>
  </si>
  <si>
    <r>
      <t>REVENUE</t>
    </r>
    <r>
      <rPr>
        <sz val="11"/>
        <color rgb="FF000000"/>
        <rFont val="Tahoma"/>
        <family val="2"/>
      </rPr>
      <t xml:space="preserve"> </t>
    </r>
  </si>
  <si>
    <r>
      <t>GOVERNMENT SHARE OF FAAC</t>
    </r>
    <r>
      <rPr>
        <sz val="11"/>
        <color rgb="FF000000"/>
        <rFont val="Tahoma"/>
        <family val="2"/>
      </rPr>
      <t xml:space="preserve"> </t>
    </r>
  </si>
  <si>
    <r>
      <t>LG GOVERNMENT SHARE OF STATUTORY REVENUE</t>
    </r>
    <r>
      <rPr>
        <sz val="11"/>
        <color rgb="FF000000"/>
        <rFont val="Tahoma"/>
        <family val="2"/>
      </rPr>
      <t xml:space="preserve"> </t>
    </r>
  </si>
  <si>
    <r>
      <t>LG GOVERNMENT SHARE OF VAT</t>
    </r>
    <r>
      <rPr>
        <sz val="11"/>
        <color rgb="FF000000"/>
        <rFont val="Tahoma"/>
        <family val="2"/>
      </rPr>
      <t xml:space="preserve"> </t>
    </r>
  </si>
  <si>
    <t xml:space="preserve">LG SHARE OF VAT </t>
  </si>
  <si>
    <r>
      <t>LG GOVERNMENT SHARE OF OTHER REVENUE</t>
    </r>
    <r>
      <rPr>
        <sz val="11"/>
        <color rgb="FF000000"/>
        <rFont val="Tahoma"/>
        <family val="2"/>
      </rPr>
      <t xml:space="preserve"> </t>
    </r>
  </si>
  <si>
    <t xml:space="preserve">EXCESS CRUDE </t>
  </si>
  <si>
    <t xml:space="preserve">LG SPECIAL ALLOCATIONS </t>
  </si>
  <si>
    <r>
      <t>INDEPENDENT REVENUE</t>
    </r>
    <r>
      <rPr>
        <sz val="11"/>
        <color rgb="FF000000"/>
        <rFont val="Tahoma"/>
        <family val="2"/>
      </rPr>
      <t xml:space="preserve"> </t>
    </r>
  </si>
  <si>
    <r>
      <t>TAX REVENUE</t>
    </r>
    <r>
      <rPr>
        <sz val="11"/>
        <color rgb="FF000000"/>
        <rFont val="Tahoma"/>
        <family val="2"/>
      </rPr>
      <t xml:space="preserve"> </t>
    </r>
  </si>
  <si>
    <r>
      <t>OTHER TAXES</t>
    </r>
    <r>
      <rPr>
        <sz val="11"/>
        <color rgb="FF000000"/>
        <rFont val="Tahoma"/>
        <family val="2"/>
      </rPr>
      <t xml:space="preserve"> </t>
    </r>
  </si>
  <si>
    <t xml:space="preserve">STAMP DUTY </t>
  </si>
  <si>
    <t xml:space="preserve">DEVELOPMENT TAX/LEVY </t>
  </si>
  <si>
    <t xml:space="preserve">LIVESTOCK TAX </t>
  </si>
  <si>
    <t xml:space="preserve">OTHER SERVICE TAXES </t>
  </si>
  <si>
    <r>
      <t>NON-TAX REVENUE</t>
    </r>
    <r>
      <rPr>
        <sz val="11"/>
        <color rgb="FF000000"/>
        <rFont val="Tahoma"/>
        <family val="2"/>
      </rPr>
      <t xml:space="preserve"> </t>
    </r>
  </si>
  <si>
    <r>
      <t>LICENCES – GENERAL</t>
    </r>
    <r>
      <rPr>
        <sz val="11"/>
        <color rgb="FF000000"/>
        <rFont val="Tahoma"/>
        <family val="2"/>
      </rPr>
      <t xml:space="preserve"> </t>
    </r>
  </si>
  <si>
    <r>
      <t>RADIO/TELEVISION STATION LICENCES</t>
    </r>
    <r>
      <rPr>
        <b/>
        <sz val="11"/>
        <color rgb="FF000000"/>
        <rFont val="Tahoma"/>
        <family val="2"/>
      </rPr>
      <t xml:space="preserve"> </t>
    </r>
  </si>
  <si>
    <r>
      <t>REGISTATION OF VOLUNTARY ORGANIZATIONS</t>
    </r>
    <r>
      <rPr>
        <b/>
        <sz val="11"/>
        <color rgb="FF000000"/>
        <rFont val="Tahoma"/>
        <family val="2"/>
      </rPr>
      <t xml:space="preserve"> </t>
    </r>
  </si>
  <si>
    <r>
      <t>BAKE HOUSE LICENCE</t>
    </r>
    <r>
      <rPr>
        <b/>
        <sz val="11"/>
        <color rgb="FF000000"/>
        <rFont val="Tahoma"/>
        <family val="2"/>
      </rPr>
      <t xml:space="preserve"> </t>
    </r>
  </si>
  <si>
    <r>
      <t>BRICKMAKING, ETC LICENCE</t>
    </r>
    <r>
      <rPr>
        <b/>
        <sz val="11"/>
        <color rgb="FF000000"/>
        <rFont val="Tahoma"/>
        <family val="2"/>
      </rPr>
      <t xml:space="preserve"> </t>
    </r>
  </si>
  <si>
    <r>
      <t>CART LICENCES</t>
    </r>
    <r>
      <rPr>
        <b/>
        <sz val="11"/>
        <color rgb="FF000000"/>
        <rFont val="Tahoma"/>
        <family val="2"/>
      </rPr>
      <t xml:space="preserve"> </t>
    </r>
  </si>
  <si>
    <r>
      <t>DANE GUN LICENCES</t>
    </r>
    <r>
      <rPr>
        <b/>
        <sz val="11"/>
        <color rgb="FF000000"/>
        <rFont val="Tahoma"/>
        <family val="2"/>
      </rPr>
      <t xml:space="preserve"> </t>
    </r>
  </si>
  <si>
    <r>
      <t>CATTLE DEALER LICENCES</t>
    </r>
    <r>
      <rPr>
        <b/>
        <sz val="11"/>
        <color rgb="FF000000"/>
        <rFont val="Tahoma"/>
        <family val="2"/>
      </rPr>
      <t xml:space="preserve"> </t>
    </r>
  </si>
  <si>
    <r>
      <t>DRIED FISH &amp; MEAT LICENCES</t>
    </r>
    <r>
      <rPr>
        <b/>
        <sz val="11"/>
        <color rgb="FF000000"/>
        <rFont val="Tahoma"/>
        <family val="2"/>
      </rPr>
      <t xml:space="preserve"> </t>
    </r>
  </si>
  <si>
    <r>
      <t>PET (DOG) LICENCES</t>
    </r>
    <r>
      <rPr>
        <b/>
        <sz val="11"/>
        <color rgb="FF000000"/>
        <rFont val="Tahoma"/>
        <family val="2"/>
      </rPr>
      <t xml:space="preserve"> </t>
    </r>
  </si>
  <si>
    <r>
      <t>FISHING PERMITS</t>
    </r>
    <r>
      <rPr>
        <b/>
        <sz val="11"/>
        <color rgb="FF000000"/>
        <rFont val="Tahoma"/>
        <family val="2"/>
      </rPr>
      <t xml:space="preserve"> </t>
    </r>
  </si>
  <si>
    <r>
      <t>HAWKER'S PERMITS</t>
    </r>
    <r>
      <rPr>
        <b/>
        <sz val="11"/>
        <color rgb="FF000000"/>
        <rFont val="Tahoma"/>
        <family val="2"/>
      </rPr>
      <t xml:space="preserve"> </t>
    </r>
  </si>
  <si>
    <r>
      <t>HUNTING PERMITS</t>
    </r>
    <r>
      <rPr>
        <b/>
        <sz val="11"/>
        <color rgb="FF000000"/>
        <rFont val="Tahoma"/>
        <family val="2"/>
      </rPr>
      <t xml:space="preserve"> </t>
    </r>
  </si>
  <si>
    <r>
      <t>PRODUCE BUYING LICENCES</t>
    </r>
    <r>
      <rPr>
        <b/>
        <sz val="11"/>
        <color rgb="FF000000"/>
        <rFont val="Tahoma"/>
        <family val="2"/>
      </rPr>
      <t xml:space="preserve"> </t>
    </r>
  </si>
  <si>
    <t xml:space="preserve">ABBATOIR/SLAUGHTER LICENSES </t>
  </si>
  <si>
    <r>
      <t>BOREHOLE DRILLING LICENCES</t>
    </r>
    <r>
      <rPr>
        <b/>
        <sz val="11"/>
        <color rgb="FF000000"/>
        <rFont val="Tahoma"/>
        <family val="2"/>
      </rPr>
      <t xml:space="preserve"> </t>
    </r>
  </si>
  <si>
    <r>
      <t>POOL BETTING &amp; CASINO LICENCES/GAMING</t>
    </r>
    <r>
      <rPr>
        <b/>
        <sz val="11"/>
        <color rgb="FF000000"/>
        <rFont val="Tahoma"/>
        <family val="2"/>
      </rPr>
      <t xml:space="preserve"> </t>
    </r>
  </si>
  <si>
    <t xml:space="preserve">CINEMATOGRAPH LICENCES </t>
  </si>
  <si>
    <r>
      <t>MOTOR VEHICLE LICENCES</t>
    </r>
    <r>
      <rPr>
        <b/>
        <sz val="11"/>
        <color rgb="FF000000"/>
        <rFont val="Tahoma"/>
        <family val="2"/>
      </rPr>
      <t xml:space="preserve"> </t>
    </r>
  </si>
  <si>
    <r>
      <t>PATENT MEDICINE &amp; DRUG STORES LICENCES</t>
    </r>
    <r>
      <rPr>
        <b/>
        <sz val="11"/>
        <color rgb="FF000000"/>
        <rFont val="Tahoma"/>
        <family val="2"/>
      </rPr>
      <t xml:space="preserve"> </t>
    </r>
  </si>
  <si>
    <r>
      <t>PRIVATE SCHOOLS LICENCES</t>
    </r>
    <r>
      <rPr>
        <b/>
        <sz val="11"/>
        <color rgb="FF000000"/>
        <rFont val="Tahoma"/>
        <family val="2"/>
      </rPr>
      <t xml:space="preserve"> </t>
    </r>
  </si>
  <si>
    <r>
      <t>HEALTH FACILITIES LICENCES</t>
    </r>
    <r>
      <rPr>
        <b/>
        <sz val="11"/>
        <color rgb="FF000000"/>
        <rFont val="Tahoma"/>
        <family val="2"/>
      </rPr>
      <t xml:space="preserve"> </t>
    </r>
  </si>
  <si>
    <r>
      <t>TRADE PERMIT LICENCES</t>
    </r>
    <r>
      <rPr>
        <b/>
        <sz val="11"/>
        <color rgb="FF000000"/>
        <rFont val="Tahoma"/>
        <family val="2"/>
      </rPr>
      <t xml:space="preserve"> </t>
    </r>
  </si>
  <si>
    <r>
      <t>FORESTRY/TIMBER LICENCE</t>
    </r>
    <r>
      <rPr>
        <b/>
        <sz val="11"/>
        <color rgb="FF000000"/>
        <rFont val="Tahoma"/>
        <family val="2"/>
      </rPr>
      <t xml:space="preserve"> </t>
    </r>
  </si>
  <si>
    <r>
      <t>TRICYCLE DEALERSHIP LICENCES</t>
    </r>
    <r>
      <rPr>
        <b/>
        <sz val="11"/>
        <color rgb="FF000000"/>
        <rFont val="Tahoma"/>
        <family val="2"/>
      </rPr>
      <t xml:space="preserve"> </t>
    </r>
  </si>
  <si>
    <r>
      <t>MOTORCYCLE DEALERSHIP LICENCES</t>
    </r>
    <r>
      <rPr>
        <b/>
        <sz val="11"/>
        <color rgb="FF000000"/>
        <rFont val="Tahoma"/>
        <family val="2"/>
      </rPr>
      <t xml:space="preserve"> </t>
    </r>
  </si>
  <si>
    <r>
      <t>HIDES AND SKIN LICENCES</t>
    </r>
    <r>
      <rPr>
        <b/>
        <sz val="11"/>
        <color rgb="FF000000"/>
        <rFont val="Tahoma"/>
        <family val="2"/>
      </rPr>
      <t xml:space="preserve"> </t>
    </r>
  </si>
  <si>
    <r>
      <t>RENEWAL OF LICENCES</t>
    </r>
    <r>
      <rPr>
        <b/>
        <sz val="11"/>
        <color rgb="FF000000"/>
        <rFont val="Tahoma"/>
        <family val="2"/>
      </rPr>
      <t xml:space="preserve"> </t>
    </r>
  </si>
  <si>
    <r>
      <t>FEES – GENERAL</t>
    </r>
    <r>
      <rPr>
        <sz val="11"/>
        <color rgb="FF000000"/>
        <rFont val="Tahoma"/>
        <family val="2"/>
      </rPr>
      <t xml:space="preserve"> </t>
    </r>
  </si>
  <si>
    <t xml:space="preserve">WEIGHTAND MEASURE FEES </t>
  </si>
  <si>
    <t xml:space="preserve">CONTRACTOR REGISTRATION FEES </t>
  </si>
  <si>
    <t xml:space="preserve">ATTESTATION OF BACHELORHOOD  FEES </t>
  </si>
  <si>
    <t xml:space="preserve">TENDER FEES </t>
  </si>
  <si>
    <t xml:space="preserve">FIRE SAFETY CERTIFICATE FEES </t>
  </si>
  <si>
    <t xml:space="preserve">PROFESSIONAL REGISTRATION FEES </t>
  </si>
  <si>
    <t xml:space="preserve">BILL BOARD ADVERTISEMENT FEES </t>
  </si>
  <si>
    <t xml:space="preserve">SURVEY/ PLANNING/ BUILDING FEES </t>
  </si>
  <si>
    <t xml:space="preserve">LABORATORY FEES </t>
  </si>
  <si>
    <t xml:space="preserve">ASSOCIATION FEES </t>
  </si>
  <si>
    <t xml:space="preserve">BIRTH AND DEATH REGISTRATION FEE </t>
  </si>
  <si>
    <t xml:space="preserve">CHANGE OF OWNERSHIP FEES </t>
  </si>
  <si>
    <t xml:space="preserve">AGRICULTURAL/VETINARY SERVICES FEES </t>
  </si>
  <si>
    <t xml:space="preserve">LAND USE FEES </t>
  </si>
  <si>
    <t xml:space="preserve">DEVELOPMENT LEVIES </t>
  </si>
  <si>
    <t xml:space="preserve">BUSINESS/TRADE OPERATING FEES </t>
  </si>
  <si>
    <t xml:space="preserve">INSPECTION FEES </t>
  </si>
  <si>
    <t xml:space="preserve">TIMBER AND FOREST FALLING FEE </t>
  </si>
  <si>
    <t xml:space="preserve">APPLICATIONS FEES </t>
  </si>
  <si>
    <t xml:space="preserve">HOSPITAL SERVICE REGISTRATION FEES </t>
  </si>
  <si>
    <t xml:space="preserve">HOSPITAL SERVICE CHARGES </t>
  </si>
  <si>
    <t xml:space="preserve">SPORTS/RECREATIONAL FACILITIES FEES </t>
  </si>
  <si>
    <t xml:space="preserve">INDIGENSHIP REGISTRATION FEES </t>
  </si>
  <si>
    <t xml:space="preserve">FARMLAND REGISTRATION FEES </t>
  </si>
  <si>
    <t xml:space="preserve">PROCESSING FEE </t>
  </si>
  <si>
    <r>
      <t>FINES – GENERAL</t>
    </r>
    <r>
      <rPr>
        <sz val="11"/>
        <color rgb="FF000000"/>
        <rFont val="Tahoma"/>
        <family val="2"/>
      </rPr>
      <t xml:space="preserve"> </t>
    </r>
  </si>
  <si>
    <t xml:space="preserve">FINES/PENALTIES </t>
  </si>
  <si>
    <r>
      <t>SALES – GENERAL</t>
    </r>
    <r>
      <rPr>
        <sz val="11"/>
        <color rgb="FF000000"/>
        <rFont val="Tahoma"/>
        <family val="2"/>
      </rPr>
      <t xml:space="preserve"> </t>
    </r>
  </si>
  <si>
    <t xml:space="preserve">SALES OF JOURNAL &amp; PUBLICATIONS </t>
  </si>
  <si>
    <t xml:space="preserve">SALES OF BOOKS </t>
  </si>
  <si>
    <t xml:space="preserve">SALES OF ID CARDS </t>
  </si>
  <si>
    <t xml:space="preserve">SALES OF STORES/SCRAPS/UNSERVICABLE ITEMS </t>
  </si>
  <si>
    <t xml:space="preserve">SALES OF IMPROVED SEEDS/CHEMICAL </t>
  </si>
  <si>
    <t xml:space="preserve">PROCEEDS FROM SALES OF FARM PRODUCE </t>
  </si>
  <si>
    <t xml:space="preserve">PROCEEDS FROM SALES OF GOVT. VEHICLES </t>
  </si>
  <si>
    <t xml:space="preserve">PROCEEDS FROM SALES OF DRUGS AND MEDICATIONS </t>
  </si>
  <si>
    <t xml:space="preserve">PROCEEDS FROM SALES OF GOVT. BUILDING </t>
  </si>
  <si>
    <t xml:space="preserve">SALES OF UNIFORMS </t>
  </si>
  <si>
    <t xml:space="preserve">SALES OF FORMS </t>
  </si>
  <si>
    <t xml:space="preserve">SALES OF PLAN PHOSTAT PRINT/MAP </t>
  </si>
  <si>
    <t xml:space="preserve">SALES OF REAGENTS &amp; CHEMICALS </t>
  </si>
  <si>
    <r>
      <t>EARNINGS – GENERAL</t>
    </r>
    <r>
      <rPr>
        <sz val="11"/>
        <color rgb="FF000000"/>
        <rFont val="Tahoma"/>
        <family val="2"/>
      </rPr>
      <t xml:space="preserve"> </t>
    </r>
  </si>
  <si>
    <t xml:space="preserve">EARNINGS FROM CONSULTANCY SERVICES </t>
  </si>
  <si>
    <t xml:space="preserve">EARNINGS FROM LABORATORY SERVICES </t>
  </si>
  <si>
    <t xml:space="preserve">EARNINGS FROM HIRE OF PLANTS &amp; EQUIPMENT </t>
  </si>
  <si>
    <t xml:space="preserve">EARNINGS FROM THE USE OF GOVT. VEHICLES </t>
  </si>
  <si>
    <t xml:space="preserve">EARNINGS FROM THE USE OF GOVT. HALLS/OTHERS </t>
  </si>
  <si>
    <t xml:space="preserve">EARNINGS FROM MEDICAL SERVICES </t>
  </si>
  <si>
    <t xml:space="preserve">EARNINGS FROM AGRICULTURAL PRODUCE </t>
  </si>
  <si>
    <t xml:space="preserve">EARNINGS FROM TOURISM/CULTURE/ARTS CENTRES </t>
  </si>
  <si>
    <t xml:space="preserve">EARNINGS FROM COMMERCIAL ACTIVITIES </t>
  </si>
  <si>
    <r>
      <t>RENT ON GOVERNMENT BUILDINGS – GENERAL</t>
    </r>
    <r>
      <rPr>
        <sz val="11"/>
        <color rgb="FF000000"/>
        <rFont val="Tahoma"/>
        <family val="2"/>
      </rPr>
      <t xml:space="preserve"> </t>
    </r>
  </si>
  <si>
    <t xml:space="preserve">RENT ON GOVT.QUARTERS </t>
  </si>
  <si>
    <t xml:space="preserve">RENT ON GOVT BUILDINGS </t>
  </si>
  <si>
    <t xml:space="preserve">RENT ON CONFERENCE CENTRES/HALLS </t>
  </si>
  <si>
    <r>
      <t>RENT ON LAND &amp; OTHERS – GENERAL</t>
    </r>
    <r>
      <rPr>
        <sz val="11"/>
        <color rgb="FF000000"/>
        <rFont val="Tahoma"/>
        <family val="2"/>
      </rPr>
      <t xml:space="preserve"> </t>
    </r>
  </si>
  <si>
    <t xml:space="preserve">RENT ON GOVT. LAND </t>
  </si>
  <si>
    <r>
      <t>REPAYMENTS – GENERAL</t>
    </r>
    <r>
      <rPr>
        <sz val="11"/>
        <color rgb="FF000000"/>
        <rFont val="Tahoma"/>
        <family val="2"/>
      </rPr>
      <t xml:space="preserve"> </t>
    </r>
  </si>
  <si>
    <t xml:space="preserve">OTHER REPAYMENTS </t>
  </si>
  <si>
    <r>
      <t>INVESTMENT INCOME</t>
    </r>
    <r>
      <rPr>
        <sz val="11"/>
        <color rgb="FF000000"/>
        <rFont val="Tahoma"/>
        <family val="2"/>
      </rPr>
      <t xml:space="preserve"> </t>
    </r>
  </si>
  <si>
    <t xml:space="preserve">DIVIDEND RECEIVED </t>
  </si>
  <si>
    <t xml:space="preserve">OTHER INVESTMENT INCOME </t>
  </si>
  <si>
    <r>
      <t>INTEREST EARNED</t>
    </r>
    <r>
      <rPr>
        <sz val="11"/>
        <color rgb="FF000000"/>
        <rFont val="Tahoma"/>
        <family val="2"/>
      </rPr>
      <t xml:space="preserve"> </t>
    </r>
  </si>
  <si>
    <t xml:space="preserve">BANK INTEREST </t>
  </si>
  <si>
    <r>
      <t>AID AND GRANTS</t>
    </r>
    <r>
      <rPr>
        <sz val="11"/>
        <color rgb="FF000000"/>
        <rFont val="Tahoma"/>
        <family val="2"/>
      </rPr>
      <t xml:space="preserve"> </t>
    </r>
  </si>
  <si>
    <r>
      <t>AID</t>
    </r>
    <r>
      <rPr>
        <sz val="11"/>
        <color rgb="FF000000"/>
        <rFont val="Tahoma"/>
        <family val="2"/>
      </rPr>
      <t xml:space="preserve"> </t>
    </r>
  </si>
  <si>
    <r>
      <t>DOMESTIC AIDS</t>
    </r>
    <r>
      <rPr>
        <sz val="11"/>
        <color rgb="FF000000"/>
        <rFont val="Tahoma"/>
        <family val="2"/>
      </rPr>
      <t xml:space="preserve"> </t>
    </r>
  </si>
  <si>
    <t xml:space="preserve">CURRENT DOMESTIC AIDS </t>
  </si>
  <si>
    <t xml:space="preserve">CAPITAL DOMESTIC AIDS </t>
  </si>
  <si>
    <r>
      <t>FOREIGN AIDS</t>
    </r>
    <r>
      <rPr>
        <sz val="11"/>
        <color rgb="FF000000"/>
        <rFont val="Tahoma"/>
        <family val="2"/>
      </rPr>
      <t xml:space="preserve"> </t>
    </r>
  </si>
  <si>
    <t xml:space="preserve">CAPITAL FOREIGN AIDS </t>
  </si>
  <si>
    <r>
      <t>DOMESTIC GRANTS</t>
    </r>
    <r>
      <rPr>
        <sz val="11"/>
        <color rgb="FF000000"/>
        <rFont val="Tahoma"/>
        <family val="2"/>
      </rPr>
      <t xml:space="preserve"> </t>
    </r>
  </si>
  <si>
    <t xml:space="preserve">CAPITAL GRANTS FROM OTHER SOURCES </t>
  </si>
  <si>
    <r>
      <t xml:space="preserve">KATSINA STATE MINISTRY FOR LOCAL GOVERNMENT AND EMIRATE AFFAIRS                </t>
    </r>
    <r>
      <rPr>
        <b/>
        <i/>
        <sz val="12"/>
        <color theme="1"/>
        <rFont val="Tahoma"/>
        <family val="2"/>
      </rPr>
      <t>F.iii</t>
    </r>
  </si>
  <si>
    <r>
      <t xml:space="preserve">KATSINA STATE MINISTRY FOR LOCAL GOVERNMENT AND EMIRATE AFFAIRS                </t>
    </r>
    <r>
      <rPr>
        <b/>
        <i/>
        <sz val="12"/>
        <color theme="1"/>
        <rFont val="Tahoma"/>
        <family val="2"/>
      </rPr>
      <t>F.ii</t>
    </r>
  </si>
  <si>
    <r>
      <t xml:space="preserve">KATSINA STATE MINISTRY FOR LOCAL GOVERNMENT AND EMIRATE AFFAIRS                </t>
    </r>
    <r>
      <rPr>
        <b/>
        <i/>
        <sz val="12"/>
        <color theme="1"/>
        <rFont val="Tahoma"/>
        <family val="2"/>
      </rPr>
      <t>F.i</t>
    </r>
  </si>
  <si>
    <r>
      <t xml:space="preserve">KATSINA STATE MINISTRY FOR LOCAL GOVERNMENT AND EMIRATE AFFAIRS                </t>
    </r>
    <r>
      <rPr>
        <b/>
        <i/>
        <sz val="12"/>
        <color theme="1"/>
        <rFont val="Tahoma"/>
        <family val="2"/>
      </rPr>
      <t>F.iv</t>
    </r>
  </si>
  <si>
    <r>
      <t>PERSONNEL COST</t>
    </r>
    <r>
      <rPr>
        <sz val="12"/>
        <color rgb="FF000000"/>
        <rFont val="Tahoma"/>
        <family val="2"/>
      </rPr>
      <t xml:space="preserve"> </t>
    </r>
  </si>
  <si>
    <t xml:space="preserve">INTANGIBLE ASSETS </t>
  </si>
  <si>
    <t xml:space="preserve">Code </t>
  </si>
  <si>
    <t xml:space="preserve">Sector </t>
  </si>
  <si>
    <t xml:space="preserve">Administrative sector </t>
  </si>
  <si>
    <t xml:space="preserve">Economic sector </t>
  </si>
  <si>
    <t xml:space="preserve">Law and Justice </t>
  </si>
  <si>
    <t xml:space="preserve">Regional Sector </t>
  </si>
  <si>
    <t xml:space="preserve">Social Sector </t>
  </si>
  <si>
    <t xml:space="preserve">TOTAL </t>
  </si>
  <si>
    <t>Personnel cost
N</t>
  </si>
  <si>
    <t>Overhead cost
N</t>
  </si>
  <si>
    <t>Total
Recurrent
N</t>
  </si>
  <si>
    <t>Capital
Expenditure
N</t>
  </si>
  <si>
    <t>Total
Expenditure
N</t>
  </si>
  <si>
    <r>
      <t xml:space="preserve">KATSINA STATE MINISTRY FOR LOCAL GOVERNMENT AND EMIRATE AFFAIRS                </t>
    </r>
    <r>
      <rPr>
        <b/>
        <i/>
        <sz val="12"/>
        <color theme="1"/>
        <rFont val="Tahoma"/>
        <family val="2"/>
      </rPr>
      <t>F.vi</t>
    </r>
  </si>
  <si>
    <t>Department</t>
  </si>
  <si>
    <t xml:space="preserve">OFFICE OF THE LG CHAIRMAN </t>
  </si>
  <si>
    <t xml:space="preserve">OFFICE OF THE LG SECRETARY </t>
  </si>
  <si>
    <t xml:space="preserve">THE COUNCIL </t>
  </si>
  <si>
    <t xml:space="preserve">AGRICULTURE AND NATURAL RESOURCES </t>
  </si>
  <si>
    <t xml:space="preserve">FINANCE DEPARTMENT </t>
  </si>
  <si>
    <t xml:space="preserve">WORKS DEPARTMENT </t>
  </si>
  <si>
    <t xml:space="preserve">EDUCATION AND SOCIAL SERVICES </t>
  </si>
  <si>
    <t xml:space="preserve">WATER AND SANITATION DEPARTMENT </t>
  </si>
  <si>
    <t xml:space="preserve">TRADITIONAL RULERS OFFICE </t>
  </si>
  <si>
    <r>
      <t xml:space="preserve">KATSINA STATE MINISTRY FOR LOCAL GOVERNMENT AND EMIRATE AFFAIRS                </t>
    </r>
    <r>
      <rPr>
        <b/>
        <i/>
        <sz val="12"/>
        <color theme="1"/>
        <rFont val="Tahoma"/>
        <family val="2"/>
      </rPr>
      <t>F.vii</t>
    </r>
  </si>
  <si>
    <t>Economic Items</t>
  </si>
  <si>
    <t xml:space="preserve">SALARIES AND WAGES </t>
  </si>
  <si>
    <t xml:space="preserve">ALLOWANCES </t>
  </si>
  <si>
    <t xml:space="preserve">SOCIAL CONTRIBUTIONS </t>
  </si>
  <si>
    <t xml:space="preserve">SOCIAL BENEFITS </t>
  </si>
  <si>
    <t xml:space="preserve">OTHER RECURRENT </t>
  </si>
  <si>
    <t xml:space="preserve">TRAVEL &amp; TRANSPORT – GENERAL </t>
  </si>
  <si>
    <t xml:space="preserve">UTILITIES – GENERAL </t>
  </si>
  <si>
    <t xml:space="preserve">MATERIALS &amp; SUPPLIES – GENERAL </t>
  </si>
  <si>
    <t xml:space="preserve">MAINTENANCE SERVICES – GENERAL </t>
  </si>
  <si>
    <t xml:space="preserve">TRAINING – GENERAL </t>
  </si>
  <si>
    <t xml:space="preserve">OTHER SERVICES – GENERAL </t>
  </si>
  <si>
    <t xml:space="preserve">CONSULTING &amp; PROFESSIONAL SERVICES – GEN </t>
  </si>
  <si>
    <t xml:space="preserve">FUEL &amp; LUBRICANTS – GENERAL </t>
  </si>
  <si>
    <t xml:space="preserve">FINANCIAL CHARGES – GENERAL </t>
  </si>
  <si>
    <t xml:space="preserve">MISCELLANEOUS EXPENSES GENERAL </t>
  </si>
  <si>
    <t xml:space="preserve">GRANTS AND CONTRIBUTIONS GENERAL </t>
  </si>
  <si>
    <t xml:space="preserve">LAND AND BUILDINGS GENERAL </t>
  </si>
  <si>
    <t xml:space="preserve">PLANT AND MACHINERY </t>
  </si>
  <si>
    <t xml:space="preserve">FIXED ASSETS GENERAL </t>
  </si>
  <si>
    <t xml:space="preserve">OFFICE EQUIPMENT </t>
  </si>
  <si>
    <t xml:space="preserve">FURNITURE AND FITTINGS </t>
  </si>
  <si>
    <t xml:space="preserve">SPECIALISED ASSETS </t>
  </si>
  <si>
    <t xml:space="preserve">LAND AND BUILDINGS - INVESTMENT  </t>
  </si>
  <si>
    <r>
      <t>TOTAL</t>
    </r>
    <r>
      <rPr>
        <sz val="12"/>
        <color rgb="FF000000"/>
        <rFont val="Tahoma"/>
        <family val="2"/>
      </rPr>
      <t xml:space="preserve"> </t>
    </r>
  </si>
  <si>
    <t>011100100100</t>
  </si>
  <si>
    <t>011101300100</t>
  </si>
  <si>
    <t>011200300100</t>
  </si>
  <si>
    <t>012500100100</t>
  </si>
  <si>
    <t>021500100100</t>
  </si>
  <si>
    <t>022000100100</t>
  </si>
  <si>
    <t>023400100100</t>
  </si>
  <si>
    <t>051700100100</t>
  </si>
  <si>
    <t>052100100100</t>
  </si>
  <si>
    <t>053500100100</t>
  </si>
  <si>
    <t>055100200100</t>
  </si>
  <si>
    <r>
      <t xml:space="preserve">KATSINA STATE MINISTRY FOR LOCAL GOVERNMENT AND EMIRATE AFFAIRS                </t>
    </r>
    <r>
      <rPr>
        <b/>
        <i/>
        <sz val="12"/>
        <color theme="1"/>
        <rFont val="Tahoma"/>
        <family val="2"/>
      </rPr>
      <t>F.ix</t>
    </r>
  </si>
  <si>
    <r>
      <t xml:space="preserve">KATSINA STATE MINISTRY FOR LOCAL GOVERNMENT AND CHIEFTANCY AFFAIRS                </t>
    </r>
    <r>
      <rPr>
        <b/>
        <i/>
        <sz val="12"/>
        <color theme="1"/>
        <rFont val="Tahoma"/>
        <family val="2"/>
      </rPr>
      <t>F.x</t>
    </r>
  </si>
  <si>
    <r>
      <t xml:space="preserve">KATSINA STATE MINISTRY FOR LOCAL GOVERNMENT AND CHIEFTANCY AFFAIRS                </t>
    </r>
    <r>
      <rPr>
        <b/>
        <i/>
        <sz val="12"/>
        <color theme="1"/>
        <rFont val="Tahoma"/>
        <family val="2"/>
      </rPr>
      <t>F.xi</t>
    </r>
  </si>
  <si>
    <t>01000000000</t>
  </si>
  <si>
    <t>02000000000</t>
  </si>
  <si>
    <t>03000000000</t>
  </si>
  <si>
    <t>04000000000</t>
  </si>
  <si>
    <t>05000000000</t>
  </si>
  <si>
    <t>SUBSIDIES - GENERAL</t>
  </si>
  <si>
    <t>PUBLIC DEBT CHARGES</t>
  </si>
  <si>
    <t>OFFICE RENT</t>
  </si>
  <si>
    <t>BANK CHARGES</t>
  </si>
  <si>
    <t>OTHER BENEFITS</t>
  </si>
  <si>
    <t>AUDITING OF ACCOUNTS</t>
  </si>
  <si>
    <t>MEDIA RELATION SERVICES</t>
  </si>
  <si>
    <t>OTHER CONSULTING SERVICES</t>
  </si>
  <si>
    <t>MEDICAL EXPENSES-INTERNATIONAL</t>
  </si>
  <si>
    <t>SUBSIDIES GENERAL</t>
  </si>
  <si>
    <t>SUBSIDY TO PUBLIC/PUBLIC INSTITUTION</t>
  </si>
  <si>
    <t>EDUCATION SUBSIDY</t>
  </si>
  <si>
    <t>RELIGIOUS PILGRIMAGE SUBSIDY</t>
  </si>
  <si>
    <t>EXAMS FEES SUBSIDY</t>
  </si>
  <si>
    <t>FOREIGN PRINCIPAL</t>
  </si>
  <si>
    <t>FOREIGN PRINCIPAL - SHORT TERM BORROWINGS</t>
  </si>
  <si>
    <t>DOMESTIC PRINCIPAL</t>
  </si>
  <si>
    <t>DOMESTIC PRINCIPAL - SHORT TERM BORROWINGS</t>
  </si>
  <si>
    <t>ASSET UNDER CONSTRUCTION</t>
  </si>
  <si>
    <t>Pension: Employer Contribution LGC</t>
  </si>
  <si>
    <t>Pension: Employer Contribution LEA</t>
  </si>
  <si>
    <t>Pension: Accrued Rights LGC</t>
  </si>
  <si>
    <t>Pension: Accrued Rights LEA</t>
  </si>
  <si>
    <t>Katsina State Radio</t>
  </si>
  <si>
    <t>Katsina StateTelevision Authority</t>
  </si>
  <si>
    <t>Emirate Council</t>
  </si>
  <si>
    <t>LEA</t>
  </si>
  <si>
    <t>Local Govt Service Commission</t>
  </si>
  <si>
    <t>Security Contribution</t>
  </si>
  <si>
    <t>Islamic &amp; Arabic Education Bureau</t>
  </si>
  <si>
    <t>MBASE-WAEC/NECO</t>
  </si>
  <si>
    <t>KYCV-School Feeding</t>
  </si>
  <si>
    <t>KSTSB-Local Scholarship</t>
  </si>
  <si>
    <t>SPHCA-Training Fund</t>
  </si>
  <si>
    <t>MFLGA-Administrative Expenses</t>
  </si>
  <si>
    <t>Capital Augmentation</t>
  </si>
  <si>
    <t>KASEDA: KASEDA MSME CORIDOR MAPPING EMPOWEMENT PROGRAMME SUPPORT</t>
  </si>
  <si>
    <t>KASEDA: GRADUATE ENTERPRENURSHIP FUND(GKEF)</t>
  </si>
  <si>
    <t>CDP: 34 LGAS CONTRIBUTION FOR CDP PROGRAMME</t>
  </si>
  <si>
    <t>HISBAH BOARD: PURCHASE &amp; DISTRIBUTION OF ONE CUP/FULL MEASURES HISBAH</t>
  </si>
  <si>
    <t>MIN. FOR RELIGIOUS AFFAIRS: FEEDING PROGRAMME COUNTER PART FUNDING FROM LGAS</t>
  </si>
  <si>
    <t>SA OUT OF SCHOOL CHILDREN: TSANGAYA SCHOOLS</t>
  </si>
  <si>
    <t>IRRIGATION AUTHORITY: DEVELOPMENT OF IRRIGATIONS ACROSS THE STATE (361 WARD TOWNHALL MEETING-CDP)</t>
  </si>
  <si>
    <t>LIVESTOCK &amp; GRAZING RESERVE: SUPPORT TO POSTURALIST</t>
  </si>
  <si>
    <t>FASCOT: 34NO LGA CONTRIBUTION FOR THE PROCUREMENT OF FERTILIZER</t>
  </si>
  <si>
    <t>RURAL ELECTRIFICATION BOARD: ELECTRIFICATION PROJECT ACROSS 34NO. LGAS</t>
  </si>
  <si>
    <t>KASROMA: CONSTRUCTION AND MANTEINANCE OF ACCESS ROADS (CDP)</t>
  </si>
  <si>
    <t>RUWASSA: NUT. WASH.3.2: STATE AND 34LGAS PROGRAMMES ON RURAL WATER SUPPLY &amp; SANITATION INTERVENTION PROJECTS</t>
  </si>
  <si>
    <t>SCHOLARSHIP BOARD: 34NO. LGAS CONTRIBUTIONS TO FOREIGN SCHOLARSHIP</t>
  </si>
  <si>
    <t>SCHOLARSHIP BOARD: 34NO. LGAS CONTRIBUTIONS SEED FUND FOR SCHOLARSHIP TRUST FUND</t>
  </si>
  <si>
    <t>SPHCA: UPGRADING OF PHC TO FUNCTIONAL PHC'S</t>
  </si>
  <si>
    <t>SPHCA: NUT.SP.4.3: FREE MEDICARE SCHEME FOR PREGNANT &amp; CHILDREN UNDERC. 5YRS (KTSG N60,343,615.00)</t>
  </si>
  <si>
    <t>KEWMA: ECOLOGICAL PROJECTS</t>
  </si>
  <si>
    <t>DEPT OF CLIMATE CHANGE: COMPRESSED NATURAL GAS PROJECT CNG EU/NCCRP</t>
  </si>
  <si>
    <t>DEPT OF COMMUNITY DEVELOPMENT: COMMUNITY DEVT PROJECT (KTSG 40%, COMMUNITY 40%, &amp; LGAS 20%)</t>
  </si>
  <si>
    <t>Office of the Auditor General</t>
  </si>
  <si>
    <t>Katsina State Water Board</t>
  </si>
  <si>
    <t>Companion FM Radio Katsina</t>
  </si>
  <si>
    <t>TBL Control Unit</t>
  </si>
  <si>
    <t>Othman Fodio Institute Katsina</t>
  </si>
  <si>
    <t>Madarasatu Luwa'ul Islam</t>
  </si>
  <si>
    <t>2025 Revised
Budget
N</t>
  </si>
  <si>
    <t>2025 Budget
Performance
N</t>
  </si>
  <si>
    <t>2026 Proposed
Budget
N</t>
  </si>
  <si>
    <t>LOANS AND BORROWINGS</t>
  </si>
  <si>
    <t xml:space="preserve">INFRASTRUCTURE GENERAL </t>
  </si>
  <si>
    <t>13250000000000</t>
  </si>
  <si>
    <t>13250000000001</t>
  </si>
  <si>
    <t>13250000000002</t>
  </si>
  <si>
    <t>01150000000000</t>
  </si>
  <si>
    <t>13200000000000</t>
  </si>
  <si>
    <t>13200000000001</t>
  </si>
  <si>
    <t>13200000000002</t>
  </si>
  <si>
    <t>17340000000000</t>
  </si>
  <si>
    <t>17340000000001</t>
  </si>
  <si>
    <t>05170000000000</t>
  </si>
  <si>
    <t>05170000000001</t>
  </si>
  <si>
    <t>05170000000002</t>
  </si>
  <si>
    <t>04210000000000</t>
  </si>
  <si>
    <t>04210000000001</t>
  </si>
  <si>
    <t>04210000000002</t>
  </si>
  <si>
    <t>10350000000000</t>
  </si>
  <si>
    <t>10350000000001</t>
  </si>
  <si>
    <t>10350000000002</t>
  </si>
  <si>
    <t>13250000000003</t>
  </si>
  <si>
    <t>13250000000004</t>
  </si>
  <si>
    <t>13250000000005</t>
  </si>
  <si>
    <t>13250000000006</t>
  </si>
  <si>
    <t>13250000000007</t>
  </si>
  <si>
    <t>13250000000008</t>
  </si>
  <si>
    <t>13250000000009</t>
  </si>
  <si>
    <t>13250000000011</t>
  </si>
  <si>
    <t>13250000000012</t>
  </si>
  <si>
    <t>13250000000013</t>
  </si>
  <si>
    <t>13250000000014</t>
  </si>
  <si>
    <t>13250000000015</t>
  </si>
  <si>
    <t>13250000000016</t>
  </si>
  <si>
    <t>13250000000017</t>
  </si>
  <si>
    <t>13250000000018</t>
  </si>
  <si>
    <t>13250000000019</t>
  </si>
  <si>
    <t>13250000000020</t>
  </si>
  <si>
    <t>13250000000021</t>
  </si>
  <si>
    <t>13200000000003</t>
  </si>
  <si>
    <t>13200000000004</t>
  </si>
  <si>
    <t>17340000000009</t>
  </si>
  <si>
    <t>17340000000010</t>
  </si>
  <si>
    <t>17340000000011</t>
  </si>
  <si>
    <t>17340000000012</t>
  </si>
  <si>
    <t>17340000000013</t>
  </si>
  <si>
    <t>17340000000014</t>
  </si>
  <si>
    <t>17340000000015</t>
  </si>
  <si>
    <t>17340000000016</t>
  </si>
  <si>
    <t>17340000000017</t>
  </si>
  <si>
    <t>17340000000018</t>
  </si>
  <si>
    <t>17340000000019</t>
  </si>
  <si>
    <t>17340000000020</t>
  </si>
  <si>
    <t>17340000000021</t>
  </si>
  <si>
    <t>05170000000003</t>
  </si>
  <si>
    <t>05170000000004</t>
  </si>
  <si>
    <t>05170000000005</t>
  </si>
  <si>
    <t>05170000000006</t>
  </si>
  <si>
    <t>05170000000007</t>
  </si>
  <si>
    <t>05170000000008</t>
  </si>
  <si>
    <t>05170000000009</t>
  </si>
  <si>
    <t>05170000000011</t>
  </si>
  <si>
    <t>04210000000010</t>
  </si>
  <si>
    <t>04210000000003</t>
  </si>
  <si>
    <t>04210000000004</t>
  </si>
  <si>
    <t>04210000000005</t>
  </si>
  <si>
    <t>04210000000006</t>
  </si>
  <si>
    <t>04210000000007</t>
  </si>
  <si>
    <t>04210000000008</t>
  </si>
  <si>
    <t>04210000000009</t>
  </si>
  <si>
    <t>10350000000010</t>
  </si>
  <si>
    <t>10350000000021</t>
  </si>
  <si>
    <t>10350000000020</t>
  </si>
  <si>
    <t>10350000000003</t>
  </si>
  <si>
    <t>10350000000004</t>
  </si>
  <si>
    <t>10350000000005</t>
  </si>
  <si>
    <t>10350000000006</t>
  </si>
  <si>
    <t>10350000000007</t>
  </si>
  <si>
    <t>10350000000008</t>
  </si>
  <si>
    <t>10350000000009</t>
  </si>
  <si>
    <t>10350000000011</t>
  </si>
  <si>
    <t>10350000000012</t>
  </si>
  <si>
    <t>10350000000013</t>
  </si>
  <si>
    <t>10350000000014</t>
  </si>
  <si>
    <t>10350000000015</t>
  </si>
  <si>
    <t>10350000000016</t>
  </si>
  <si>
    <t>10350000000017</t>
  </si>
  <si>
    <t>10350000000018</t>
  </si>
  <si>
    <t>10350000000019</t>
  </si>
  <si>
    <t xml:space="preserve">PERSONNEL MANAGEMENT DEPARTMENT </t>
  </si>
  <si>
    <t>ADMIN CODE: 011100100100</t>
  </si>
  <si>
    <t>ADMIN CODE: 011101300100</t>
  </si>
  <si>
    <t>ADMIN CODE: 011200300100</t>
  </si>
  <si>
    <t>PERSONNEL MANAGEMENT DEPARTMENT</t>
  </si>
  <si>
    <t>PERSONNEL MANAGEMENT DEPARTMENT - ADMIN CODE: 012500100100</t>
  </si>
  <si>
    <t>AGRICULTURE AND NATURAL RESOURCES DEPARTMENT - ADMIN CODE: 021500100100</t>
  </si>
  <si>
    <t>FINANCE DEPARTMENT - ADMIN CODE: 022000100100</t>
  </si>
  <si>
    <t>WORKS DEPARTMENT - ADMIN CODE: 023400100100</t>
  </si>
  <si>
    <t>EDUCATION AND SOCIAL SERVICES DEPARTMENT - ADMIN CODE: 051700100100</t>
  </si>
  <si>
    <t>PRIMARY HEALTH CARE DEPARTMENT - ADMIN CODE: 052100100100</t>
  </si>
  <si>
    <t xml:space="preserve">PRIMARY HEALTH CARE DEPARTMENT </t>
  </si>
  <si>
    <t>WATER AND SANITATION DEPARTMENT - ADMIN CODE: 053500100100</t>
  </si>
  <si>
    <t>TRADITIONAL RULERS OFFICE - ADMIN CODE: 055100200100</t>
  </si>
  <si>
    <t>Joint/ Common Capital Project</t>
  </si>
  <si>
    <t>KATCHIMA LGEA</t>
  </si>
  <si>
    <t>KATCHIMA LGC Contribution</t>
  </si>
  <si>
    <t>01</t>
  </si>
  <si>
    <t>02</t>
  </si>
  <si>
    <t>03</t>
  </si>
  <si>
    <t>04</t>
  </si>
  <si>
    <t>05</t>
  </si>
  <si>
    <t>06</t>
  </si>
  <si>
    <t>07</t>
  </si>
  <si>
    <t>08</t>
  </si>
  <si>
    <t>09</t>
  </si>
  <si>
    <t>10</t>
  </si>
  <si>
    <t>11</t>
  </si>
  <si>
    <t>12</t>
  </si>
  <si>
    <t>13</t>
  </si>
  <si>
    <t>14</t>
  </si>
  <si>
    <t>15</t>
  </si>
  <si>
    <t>16</t>
  </si>
  <si>
    <t>17</t>
  </si>
  <si>
    <t>18</t>
  </si>
  <si>
    <t>Serial No</t>
  </si>
  <si>
    <t>KATSINA STATE MINISTRY FOR LOCAL GOVERNMENT AND CHIEFTANCY AFFAIRS</t>
  </si>
  <si>
    <t>19</t>
  </si>
  <si>
    <t>Recurrent Adjustment</t>
  </si>
  <si>
    <t>Building of Chairman office</t>
  </si>
  <si>
    <r>
      <t xml:space="preserve">STATUTORY ALLOCATION: </t>
    </r>
    <r>
      <rPr>
        <b/>
        <sz val="11"/>
        <color rgb="FF000000"/>
        <rFont val="Tahoma"/>
        <family val="2"/>
      </rPr>
      <t>FAAC</t>
    </r>
  </si>
  <si>
    <r>
      <t xml:space="preserve">STATUTORY ALLOCATION: </t>
    </r>
    <r>
      <rPr>
        <b/>
        <sz val="11"/>
        <color rgb="FF000000"/>
        <rFont val="Tahoma"/>
        <family val="2"/>
      </rPr>
      <t>STATE IGR</t>
    </r>
  </si>
  <si>
    <t>GRANTS</t>
  </si>
  <si>
    <r>
      <t xml:space="preserve">Salary: </t>
    </r>
    <r>
      <rPr>
        <b/>
        <sz val="12"/>
        <color theme="1"/>
        <rFont val="Tahoma"/>
        <family val="2"/>
      </rPr>
      <t>ESD</t>
    </r>
  </si>
  <si>
    <r>
      <t xml:space="preserve">Salary: </t>
    </r>
    <r>
      <rPr>
        <b/>
        <sz val="12"/>
        <color theme="1"/>
        <rFont val="Tahoma"/>
        <family val="2"/>
      </rPr>
      <t>LEA</t>
    </r>
  </si>
  <si>
    <t>RECURRENT ADJUSTMENT</t>
  </si>
  <si>
    <t>ZANGO LOCAL GOVERNMENT COUNCIL – 2026 PROPOSED BUDGET SUMMARY</t>
  </si>
  <si>
    <t>ZANGO LOCAL GOVERNMENT COUNCIL – 2026 CONSOLIDATED MASTER BUDGET SUMMARY</t>
  </si>
  <si>
    <t>ZANGO LOCAL GOVERNMENT COUNCIL – 2026 BUDGET - SUMMARY OF REVENUE</t>
  </si>
  <si>
    <t>ZANGO LOCAL GOVERNMENT COUNCIL – 2026 BUDGET - SUMMARY OF EXPENDITURE</t>
  </si>
  <si>
    <t>ZANGO LOCAL GOVERNMENT COUNCIL – 2026 BUDGET - SUMMARY OF EXPENDITURE BY SECTOR</t>
  </si>
  <si>
    <t>ZANGO LOCAL GOVERNMENT COUNCIL – 2026 PROPOSED BUDGET - SUMMARY OF RECURRENT EXPENDITURE BY DEPARTMENT</t>
  </si>
  <si>
    <t>ZANGO LOCAL GOVERNMENT COUNCIL – 2026 BUDGET - SUMMARY OF RECURRENT EXPENDITURE</t>
  </si>
  <si>
    <t>ZANGO LOCAL GOVERNMENT COUNCIL – 2026 PROPOSED BUDGET - SUMMARY OF CAPITAL EXPENDITURE</t>
  </si>
  <si>
    <t>ZANGO LOCAL GOVERNMENT COUNCIL – 2026 BUDGET - SUMMARY OF CAPITAL EXPENDITURE BY DEPARTMENT</t>
  </si>
  <si>
    <t>ZANGO LOCAL GOVERNMENT COUNCIL – OFFICE OF THE CHAIRMAN PERSONNEL COST BUDGET</t>
  </si>
  <si>
    <t>ZANGO LOCAL GOVERNMENT COUNCIL – OFFICE OF THE CHAIRMAN OVERHEAD COST BUDGET</t>
  </si>
  <si>
    <t>ZANGO LOCAL GOVERNMENT COUNCIL – OFFICE OF THE LG SECRETARY PERSONNEL COST BUDGET</t>
  </si>
  <si>
    <t>ZANGO LOCAL GOVERNMENT COUNCIL – OFFICE OF THE LG SECRETARY OVERHEAD COST BUDGET</t>
  </si>
  <si>
    <t>ZANGO LOCAL GOVERNMENT COUNCIL – THE COUNCIL PERSONNEL COST BUDGET</t>
  </si>
  <si>
    <t>ZANGO LOCAL GOVERNMENT COUNCIL – THE COUNCIL OVERHEAD COST BUDGET</t>
  </si>
  <si>
    <t>ZANGO LOCAL GOVERNMENT COUNCIL – PMD PERSONNEL COST BUDGET</t>
  </si>
  <si>
    <t>ZANGO LOCAL GOVERNMENT COUNCIL – PMD OVERHEAD COST BUDGET</t>
  </si>
  <si>
    <t>ZANGO LOCAL GOVERNMENT COUNCIL – PMD CAPITAL EXPENDITURE</t>
  </si>
  <si>
    <t>ZANGO LOCAL GOVERNMENT COUNCIL – AGRIC PERSONNEL COST BUDGET</t>
  </si>
  <si>
    <t>ZANGO LOCAL GOVERNMENT COUNCIL – AGRIC OVERHEAD COST BUDGET</t>
  </si>
  <si>
    <t>ZANGO LOCAL GOVERNMENT COUNCIL – AGRIC CAPITAL EXPENDITURE</t>
  </si>
  <si>
    <t>ZANGO LOCAL GOVERNMENT COUNCIL – FINANCE PERSONNEL COST BUDGET</t>
  </si>
  <si>
    <t>ZANGO LOCAL GOVERNMENT COUNCIL – FINANCE OVERHEAD COST BUDGET</t>
  </si>
  <si>
    <t>ZANGO LOCAL GOVERNMENT COUNCIL  –  GRANTS AND CONTRIBUTIONS TO GOVERNMENT AGENCIES  -  22040105</t>
  </si>
  <si>
    <t>ZANGO LOCAL GOVERNMENT COUNCIL – FINANCE CAPITAL EXPENDITURE</t>
  </si>
  <si>
    <t>ZANGO LOCAL GOVERNMENT COUNCIL   –   JOINT / COMMON CAPITAL PROJECTS  -  32010221</t>
  </si>
  <si>
    <t>ZANGO LOCAL GOVERNMENT COUNCIL – WORKS PERSONNEL COST BUDGET</t>
  </si>
  <si>
    <t>ZANGO LOCAL GOVERNMENT COUNCIL – WORKS OVERHEAD COST BUDGET</t>
  </si>
  <si>
    <t>ZANGO LOCAL GOVERNMENT COUNCIL – WORKS CAPITAL EXPENDITURE</t>
  </si>
  <si>
    <t>ZANGO LOCAL GOVERNMENT COUNCIL – ESD PERSONNEL COST BUDGET</t>
  </si>
  <si>
    <t>ZANGO LOCAL GOVERNMENT COUNCIL – ESD OVERHEAD COST BUDGET</t>
  </si>
  <si>
    <t>ZANGO LOCAL GOVERNMENT COUNCIL – ESD CAPITAL EXPENDITURE</t>
  </si>
  <si>
    <t>ZANGO LOCAL GOVERNMENT COUNCIL – PHC PERSONNEL COST BUDGET</t>
  </si>
  <si>
    <t>ZANGO LOCAL GOVERNMENT COUNCIL – PHC OVERHEAD COST BUDGET</t>
  </si>
  <si>
    <t>ZANGO LOCAL GOVERNMENT COUNCIL – PHC CAPITAL EXPENDITURE</t>
  </si>
  <si>
    <t>ZANGO LOCAL GOVERNMENT COUNCIL – WATSAN PERSONNEL COST BUDGET</t>
  </si>
  <si>
    <t>ZANGO LOCAL GOVERNMENT COUNCIL – WATSAN OVERHEAD COST BUDGET</t>
  </si>
  <si>
    <t>ZANGO LOCAL GOVERNMENT COUNCIL – WATSAN CAPITAL EXPENDITURE</t>
  </si>
  <si>
    <t>ZANGO LOCAL GOVERNMENT COUNCIL – TRAD PERSONNEL COST BUDGET</t>
  </si>
  <si>
    <t>ZANGO LOCAL GOVERNMENT COUNCIL – TRAD OVERHEAD COST BUDGET</t>
  </si>
  <si>
    <t>Land And Buildings - Administrative</t>
  </si>
  <si>
    <t>I) CONSTRUCTION OF TOWN HALL IN ZANGO</t>
  </si>
  <si>
    <t>IV) REHAB. AND RENOVATION OF BUILDINGS - GENERAL</t>
  </si>
  <si>
    <t>LAND &amp; BUILDINGS - RESIDENTIAL</t>
  </si>
  <si>
    <t>I) PURCHASE OF LAND FOR GRAVE YARD AT GARNI</t>
  </si>
  <si>
    <t>II) PURCHASE OF LAND FOR EID PRAYERS AT KANDA &amp; KUTUTURE</t>
  </si>
  <si>
    <t>III) PURCHASE OF LAND FOR GRAVE YARD &amp; EID PRAYERS AT GWAMBA, U/KANYA, KOMO &amp; GARBA BATURE</t>
  </si>
  <si>
    <t>IV) PURCHASE OF LAND FOR EXPANSION OF GRAVE YARD IN ZANGO</t>
  </si>
  <si>
    <t xml:space="preserve">SILOS </t>
  </si>
  <si>
    <t>I) CONSTRUCTION OF WAREHOUSE IN ZANGO</t>
  </si>
  <si>
    <t>LAND &amp; BUILDINGS - SCHOOLS</t>
  </si>
  <si>
    <t>I) PURCHASE OF LAND FOR PRIMARY SCHOOL AT GWAMBA, UNGUWA KANYA, KOMO &amp; GARBA BATURE</t>
  </si>
  <si>
    <t>II) PURCHASE OF LAND FOR ISLAMIYYA SCHOOL AT KAWARIN KUDI</t>
  </si>
  <si>
    <t>LAND &amp; BUILDINGS - MARKETS/PARKS</t>
  </si>
  <si>
    <t>II) CONSTRUCTION OF FENCING WALL AT ZANGO LIVESTOCKS MARKET</t>
  </si>
  <si>
    <t>IV) REHABILITATION/REPAIRS OF MARKETS/PARKS  OF YARDAJE &amp; ZANGO</t>
  </si>
  <si>
    <t>SECURITY INSTALLATIONS/EQUIPMENT</t>
  </si>
  <si>
    <t>POWER PLANTS</t>
  </si>
  <si>
    <t>I) REPAIRS OF POWER GENERATING PLANTS</t>
  </si>
  <si>
    <t>13250000000022</t>
  </si>
  <si>
    <t>13250000000023</t>
  </si>
  <si>
    <t>13250000000024</t>
  </si>
  <si>
    <t>HOSPITALS/HEALTH CENTERS</t>
  </si>
  <si>
    <t>01150000000001</t>
  </si>
  <si>
    <t>I) CONSTRUCTION OF VETERINARY CLINICS AT ZANGO, GWAMBA, GARNI, YARDAJE &amp; KANDA</t>
  </si>
  <si>
    <t>01150000000002</t>
  </si>
  <si>
    <t>II) RENOVATION OF VETERINARY CLINICS AT ROGOGO &amp; YARDAJE</t>
  </si>
  <si>
    <t>01150000000003</t>
  </si>
  <si>
    <t>LAND &amp; BUILDING - MARKETS/PARKS</t>
  </si>
  <si>
    <t>01150000000004</t>
  </si>
  <si>
    <t>I) CONSTRUCTION OF SLAUGHTER SLABS AT BIDAWA</t>
  </si>
  <si>
    <t>01150000000005</t>
  </si>
  <si>
    <t>II) REHABILITATION OF SLAUGHTER SLABS IN YARDAJE &amp; ROGOGO MARKET</t>
  </si>
  <si>
    <t>01150000000006</t>
  </si>
  <si>
    <t>III) CONSTRUCTION OF SLAUGHTER HOUSE IN ZANGO</t>
  </si>
  <si>
    <t>01150000000007</t>
  </si>
  <si>
    <t>01150000000008</t>
  </si>
  <si>
    <t>I) CONSTRUCTION OF BOUNDARY PILLARS/RIGHT OF WAYS AT DARAGE &amp; ROGOGO</t>
  </si>
  <si>
    <t>01150000000009</t>
  </si>
  <si>
    <t>01150000000010</t>
  </si>
  <si>
    <t xml:space="preserve">III) ESTAB. OF SHELTER BELT AND WIND BREAKERS </t>
  </si>
  <si>
    <t>01150000000011</t>
  </si>
  <si>
    <t>I) PURCHASE OF MOTOR CYCLES FOR FOREST GUARDS</t>
  </si>
  <si>
    <t>01150000000012</t>
  </si>
  <si>
    <t>I) PURCHASE OF LIVESTOCK</t>
  </si>
  <si>
    <t>01150000000013</t>
  </si>
  <si>
    <t>II) IRRIGATION SCHEME AROUND ZANGO, YARDAJE, ROGOGO &amp; KAWARIN KUDI IRRIGATION SITES</t>
  </si>
  <si>
    <t>01150000000014</t>
  </si>
  <si>
    <t>III) IMPROVEMENT OF PASTURE IN ROGOGO &amp; DARAGE</t>
  </si>
  <si>
    <t>01150000000015</t>
  </si>
  <si>
    <t>IV) ANNUAL ANIMAL VACCINATION</t>
  </si>
  <si>
    <t>I) PURCHASE OF CANTEEN/KITCHEN EQUIPMENT</t>
  </si>
  <si>
    <t>II) PURCHASE OF SPRAYERS AND PUMPING MACHINES</t>
  </si>
  <si>
    <t>III) PURCHASE OF FERTILIZER</t>
  </si>
  <si>
    <t>IV) PURCHASE OF GRAINS AND IMPROVED SEEDS</t>
  </si>
  <si>
    <t>V) PURCHASE OF TRACTORS AND IMPLEMENTS</t>
  </si>
  <si>
    <t>VI) PROVISION OF AGRICULTURAL MECHANISATION CENTRE</t>
  </si>
  <si>
    <t>I) TRADE FAIR AND AGRIC. SHOWS MATERIALS</t>
  </si>
  <si>
    <t>01150000000016</t>
  </si>
  <si>
    <t>01150000000017</t>
  </si>
  <si>
    <t>01150000000018</t>
  </si>
  <si>
    <t>01150000000019</t>
  </si>
  <si>
    <t>01150000000020</t>
  </si>
  <si>
    <t>01150000000021</t>
  </si>
  <si>
    <t>01150000000022</t>
  </si>
  <si>
    <t>Assistance to Youth Craft Centre</t>
  </si>
  <si>
    <t>RUWASSA/SHAWN Overhead</t>
  </si>
  <si>
    <t xml:space="preserve">Support to Emirate Council for Eid &amp; Maulid </t>
  </si>
  <si>
    <t>Printers (Multi Function)</t>
  </si>
  <si>
    <t>Photocopiers</t>
  </si>
  <si>
    <t>p</t>
  </si>
  <si>
    <t>13200000000005</t>
  </si>
  <si>
    <t>13200000000006</t>
  </si>
  <si>
    <t>13200000000007</t>
  </si>
  <si>
    <t>13200000000008</t>
  </si>
  <si>
    <t>I) PURCHASES OF SURVEYING EQUIPMENT</t>
  </si>
  <si>
    <t>I) SECURITY LIGHTS INSTALLATION AT ZANGO, ROGOGO, KAWARIN KUDI &amp; GARNI</t>
  </si>
  <si>
    <t xml:space="preserve">II) PROVISION OF TRANSFORMERS AT ZANGO, YARDAJE, KAWARIN KUDI, &amp; ROGOGO CHIDARI </t>
  </si>
  <si>
    <t>III) FENCING OF TRANSFORMERS IN KAWARIN KUDI, ROGOGO,SARA &amp; KANDA</t>
  </si>
  <si>
    <t xml:space="preserve">I) CONSTRUCTION OF CULVERTS AND DRAINAGES AT BIDAWA GARI, BIDAWA YANTUBA, ROGOGO CHIDARI, ZANGO, YARDAJE, DARGAGE, ROGOGO CHIDARI, KANDA K/AREWA, SARA, GWAMBA, GARNI, KAWARIN MALAMI &amp; ISHIYAWA </t>
  </si>
  <si>
    <t>TRAFFIC/STREET LIGHTS</t>
  </si>
  <si>
    <t>I) PROVISION OF TRAFFIC/STREET/SOLAR LIGHTS AT ZANGO, YARDAJE &amp; ROGOGO</t>
  </si>
  <si>
    <t>I) REPAIRS OF CONSTRUCTION PLANTS &amp; TIPPERS</t>
  </si>
  <si>
    <t>I) LEA Casual Teachers Allowances</t>
  </si>
  <si>
    <t>II) Vigilante Allowances</t>
  </si>
  <si>
    <t>I) PHCA Casual Staff Allowances</t>
  </si>
  <si>
    <t>I) REHABILITATION OF WOMEN CENTRE AT ZANGO</t>
  </si>
  <si>
    <t>II) CONSTRUCTION OF GRAVE YARD FENCING WALL AT K/YAMMA ZANGO, JAMAA GADARE, KANDA, KUTUTURE  &amp; ROGOGO CHIDARI</t>
  </si>
  <si>
    <t>LAND &amp; BUILDINGS - SPORTING FACILITIES</t>
  </si>
  <si>
    <t>I) CONSTRUCTION OF A STADIUM IN ZANGO</t>
  </si>
  <si>
    <t>I) PURCHASE OF SPORTING / GAMING EQUIPT.</t>
  </si>
  <si>
    <t>II) PURCHASE OF ELECTRONICS &amp; OTHER EQUIPMENT</t>
  </si>
  <si>
    <t>HOSPITALS/HEALTH CENTRES</t>
  </si>
  <si>
    <t>II) INFRASTRUCTURAL UPGRADE, REPAIRS &amp; RENOVATION OF PHC ROGOGO, GARNI &amp; KANDA</t>
  </si>
  <si>
    <t>III) CONVERSION OF MODERN MARKET TO MODEL PRIMARY HEALTH CARE CENTRE ZANGO</t>
  </si>
  <si>
    <t>III) REPAIRS OF HEALTH CENTRES OF RAHAMAWA, GARNI, KUTUTTURE, ISHIYAWA, U/DUMA, BIDAWA FULANI  &amp; DISHE</t>
  </si>
  <si>
    <t>Power Generating Sets</t>
  </si>
  <si>
    <t>Tricycles (Ambulances)</t>
  </si>
  <si>
    <t>I) PURCHASE OF MINIMUM STANDARD  EQUIPMENT</t>
  </si>
  <si>
    <t>I) PURCHASE OF HEALTH EDUCATION EQUIPMENT</t>
  </si>
  <si>
    <t>I) DESILTING AND STUMPING OF DRAINAGES</t>
  </si>
  <si>
    <t>II) CONST. OF REFUSE COLLECTION CENTRES AND DUST BINS AT DESIGNATED CENTRES IN ZANGO, YARDAJE &amp; ROGOGO</t>
  </si>
  <si>
    <t>III) CONSTRUCTION OF VIP TOILETS AND SMART TOILETS IN ZANGO, ROGOGO &amp; YARDAJE MARKETS</t>
  </si>
  <si>
    <t>I) PURCHASE OF DIVING EQUIPMENT</t>
  </si>
  <si>
    <t>I) CONST. OF MOTORISED BOREHOLES AT ZANGO, YAKUBAWA, NAKIRGA, GARNI FULANI,JAWO LILLI, GINGIMA, SARA NABADE, DISHE, WUROJABE, FONBINARE, GADAWO &amp; DAN ALI</t>
  </si>
  <si>
    <t>II) CONSTRUCTION OF HAND PUMPS AT BARAGE, DANKO, KOMO FULANI,GUMUMA, KAWARIN KUDI, TSAMIYAR DANFARI, KUNNAU BIDAWA, HOMBINARE, ARAUTAKE, KUTUTTURE, BIDAWA FULANI, GADARE, ARAUTAKE GARI, DASHA, DUKUM BUGAJE &amp; MAFIYA</t>
  </si>
  <si>
    <t>IV) UPGRADING OF ZANGO WATER BOARD TANK TO SOLAR POWERED</t>
  </si>
  <si>
    <t>I) PURCHASE OF SANITATION EQUIPMENTS</t>
  </si>
  <si>
    <t>II) PURCHASE OF FUMIGATION EQUIPMENTS</t>
  </si>
  <si>
    <t>I) ELECTRONIC TRANSFER LEVY</t>
  </si>
  <si>
    <t>II) SHARE OF EXCHANGE GAIN</t>
  </si>
  <si>
    <t>III) NON OIL REVENUE</t>
  </si>
  <si>
    <t>IV) SPECIAL RELEASE VAT</t>
  </si>
  <si>
    <r>
      <t>HIRING SERVICES</t>
    </r>
    <r>
      <rPr>
        <b/>
        <sz val="11"/>
        <color rgb="FF000000"/>
        <rFont val="Tahoma"/>
        <family val="2"/>
      </rPr>
      <t xml:space="preserve"> </t>
    </r>
  </si>
  <si>
    <r>
      <t>I) TRACTOR HIRING SERVICES</t>
    </r>
    <r>
      <rPr>
        <b/>
        <sz val="11"/>
        <color rgb="FF000000"/>
        <rFont val="Tahoma"/>
        <family val="2"/>
      </rPr>
      <t xml:space="preserve"> </t>
    </r>
  </si>
  <si>
    <t>II) WATER TANKER HIRING SERVICES</t>
  </si>
  <si>
    <t>(I) WOODMAKING/CARPENTERY FEES</t>
  </si>
  <si>
    <t>(II) VULCANIZERS FEES</t>
  </si>
  <si>
    <t>(III) MOTOR MECHANIC/CAR WASH DEPOT FEES</t>
  </si>
  <si>
    <t>(IV) PHONE AND RECHARGE CARD SELLERS</t>
  </si>
  <si>
    <t>V) EATING HOUSE FEES</t>
  </si>
  <si>
    <t>VI) KIOSK FEES</t>
  </si>
  <si>
    <t>VII) CORN GINDING MILL FEES</t>
  </si>
  <si>
    <t>VIII) INGRED. GRINDING MILL FEES</t>
  </si>
  <si>
    <t>IX) WELDING MACHINE FEES</t>
  </si>
  <si>
    <t>X) VEHICLE SPARE PARTS FEES</t>
  </si>
  <si>
    <t>XI) BUILDING MATERIALS FEES</t>
  </si>
  <si>
    <t>MARRIAGE AND DIVORCE FEES</t>
  </si>
  <si>
    <t>(I) TENEMENT RATE</t>
  </si>
  <si>
    <t>(II) GROUND RATE</t>
  </si>
  <si>
    <t>III) PROCEEDS FROM GSM MAST</t>
  </si>
  <si>
    <t>(I) MAIN MARKET FEES</t>
  </si>
  <si>
    <t>(II) SHOP AND SHOPPING CENTRES</t>
  </si>
  <si>
    <t>(III) LIVESTOCK MARKET FEES</t>
  </si>
  <si>
    <t>(IV) PETTY TRADERS FEES</t>
  </si>
  <si>
    <t>V) MOTORCYCLE/TRICYCLE OPERATING FEES</t>
  </si>
  <si>
    <t>PARKING FEES</t>
  </si>
  <si>
    <t>RIGHT OF OCCUPANCY  FEES</t>
  </si>
  <si>
    <t xml:space="preserve">SALES OF OTHER GOVT. PROPERTIES </t>
  </si>
  <si>
    <t>REPAIRS OF POWER GENERATING PLANTS</t>
  </si>
  <si>
    <r>
      <t xml:space="preserve">KATSINA STATE MINISTRY FOR LOCAL GOVERNMENT AND EMIRATE AFFAIRS                </t>
    </r>
    <r>
      <rPr>
        <b/>
        <i/>
        <sz val="14"/>
        <color theme="1"/>
        <rFont val="Tahoma"/>
        <family val="2"/>
      </rPr>
      <t>F.v</t>
    </r>
  </si>
  <si>
    <t>V) CONSTRUCTION OF DISTRICT HEAD HOUSE AT ZANGO, ROGOGO &amp; KAWARIN KUDI</t>
  </si>
  <si>
    <t>I) CONSTRUCTION OF KAYAN GWARI MARKET AT UNGUWA GAJE, MONDAY MARKET AT WALAWA &amp; RAHAMAWA</t>
  </si>
  <si>
    <t>III) CONSTRUCTION OF MODERN MARKET AT ZANGO, KANDA &amp; YARDAJE</t>
  </si>
  <si>
    <t>I) PURCHASE OF MOTOR VEHICLES FOR DISTRICT HEAD5 OF ZANGO, YARDAJE, ROGOGO &amp; KAWARIN KUDI</t>
  </si>
  <si>
    <t>IV) CONSTRUCTION OF LOADING BAY AT ZANGO, GARNI, YARDAJE, ROGOGO, BIDAWA, KAWARIN KUDI &amp; GWAMBA</t>
  </si>
  <si>
    <t>II)TREE PLANTING AND NURSERY SCHEME AT YANBUTA</t>
  </si>
  <si>
    <t>III) PROVISION OF SOLAR POWERED BOREHOLES IN  ZANGO, DARGAGE, SARA, YARDAJE, ROGOGO, GARNI, GWAMBA, KAWARIN MALAMAI KANDA, KAWARIN MALAMAI, MAIZABO, DISHE &amp; GARNI</t>
  </si>
  <si>
    <t>V) CONSTRUCTION OF NEW SEMI URBAN WATER SCHEME AT YARDAJE</t>
  </si>
  <si>
    <t xml:space="preserve">VI) REHABILITATION OF MOTORISED BOREHOLES AT GARNI, DAN ALI &amp; DAKUM </t>
  </si>
  <si>
    <t>IX) PURCHASE OF BOREHOLES MATERIALS</t>
  </si>
  <si>
    <t>XI) WATER POLLUTION PREVENTION &amp; CONTROL</t>
  </si>
  <si>
    <t xml:space="preserve">X) PURCHASE OF CEMENTS FOR THE REPAIRS OF OPEN WELLS AT KOMO, KAWARIN KUDI, BARAGUMI, GUROJABE, HONBIMARE, KAWARIN MALAMAI, SIRIRIYA &amp; MASAUKA FULANI  </t>
  </si>
  <si>
    <t>II) PURCHASE OF OFFICIALS MOTOR VEHICLES</t>
  </si>
  <si>
    <t>V) PROVISION OF SOLAR LIGHTS IN ROGOGO &amp; KAWARIN KUDI MOSQUES</t>
  </si>
  <si>
    <t>MOTOR CYCLES FOR EMPOWERMENT</t>
  </si>
  <si>
    <t>III) PURCHASE OF MASS TRANSIT BUSES &amp; HAJET BUSES</t>
  </si>
  <si>
    <t>IV) PROVISION OF SOLAR LIGHTS IN THE OFFICE OF THE CHAIRMAN &amp; OTHER OFFICES</t>
  </si>
  <si>
    <t>I) PROVISION OF ELECTRICITY TO MAIFARU, BIDAWA, BULUNGUDU, GARNI, TARKE &amp; RAHAMAWA</t>
  </si>
  <si>
    <t>I) CONSTR OF COAL TAR ROAD FROM ROGOGO - BIDAWA-GARNI - TASHA DANYADA</t>
  </si>
  <si>
    <t>II) CONSTRUCTION OF DRIFT AND BRIDGES</t>
  </si>
  <si>
    <t>IV) ROAD REPAIRS FROM GARNI - MAKIYA, FROM RUWA KASA - GIDILA ADUA, FROM MACHIKA - DAWAN MALAN, FROM KUTUTTURE - KANDA, FROM DASHA - BIDAWA YANTUBA</t>
  </si>
  <si>
    <t>13250000000010</t>
  </si>
  <si>
    <t>II) SUPPORT TO COMMUNITY BASED CAPITAL PROJECTS</t>
  </si>
  <si>
    <t>05170000000012</t>
  </si>
  <si>
    <t>051700000000010</t>
  </si>
  <si>
    <t xml:space="preserve">I) CONSTRUCTION OF PRIMARY SCHOOL CLASSES AT YARDAJE, ROGOGO, DARGAGE, KAWARIN KUDI, KUTUTURE &amp; SARA </t>
  </si>
  <si>
    <t>II) CONSTRUCTION OF ISLAMIYYA SCHOOL CLASSES AT ISHIYAWA, U/DUMA, KUTUTURE &amp; HARDO ATIKU</t>
  </si>
  <si>
    <t xml:space="preserve">III) REPAIRS OF MOSQUES IN MAIFARU, SABON GARIN GABAS, MASAUKA, ROGOGO, TASHA DANYADA, KUTUTTURE, KANDA, GURDO, WALAWA, RAHAMAWA, YANDAKA, ADUWAWA, GWAMBA, KOMO, KAWARIN KUDI, RIJIYA MATA BIDAWA FULANI, KASUWAYAL &amp; DAWAN MALAN    </t>
  </si>
  <si>
    <t>IV) REPAIRS OF GRAVE YARDS IN ZANGO, YARDAJE,ROGOGO, DARGAGE, &amp; KAWARI KUDI</t>
  </si>
  <si>
    <t xml:space="preserve">III) RENOVATION OF PRIMARY SCHOOLS CLASSES AT DISHE, GIDAN BATURE, DAN ALI, GADILLI, DAWAN MALAN, RIJIYA MATA, FUWUNI, KWAJALI, BADAKE </t>
  </si>
  <si>
    <t>IV) RENOVATION OF ISLAMIYYA SCHOOLS CLASSES AT ZANGO, YARDAJE, DISHE, GIDAN BATURE, DAN ALI, DAWAN MALAN, RIJIYA MATA &amp; DARGAGE</t>
  </si>
  <si>
    <t>05170000000013</t>
  </si>
  <si>
    <t>05170000000014</t>
  </si>
  <si>
    <t>I) CONSTRUCTION OF MOSQUES IN JAWOLILLI, BULUNGUDU, UMARU BETI, DAMASKIN K/KUDI, KYAKYAWA, GADARE,ROGOGON GABAS, BADAKE, MADAKA, ARAUTAKE KULLU, T/DANYADA, SIRIRIYA, DASHA &amp; MASASSAKA</t>
  </si>
  <si>
    <t>II) REPAIRS OF POLICE STATIONS</t>
  </si>
  <si>
    <t>III) REPAIRS OF THE LOCAL GOVT. SECRETARIAT</t>
  </si>
  <si>
    <t>CONSTRUCTION OF PHC STAFF QUARTERS AT ROGOGO, GARNI &amp; KANDA</t>
  </si>
  <si>
    <t>III) REPAIRS OF FEEDER ROAD FROM GWAMBA - KAWARIN KUDI - KYAUKYAWA</t>
  </si>
  <si>
    <t xml:space="preserve">VII) REPAIRS OF HAND PUMP BOREHOLES AT DARGAGE, GWAMBA, KOMO, RUWA KASA, BALO, KANDA, MAIZABO, KUTUTURE, BARAGUMI, KYAUKYAWA, BEDI TARA, BIDAWA FULANI, TUDUN BUGAJE, DASHA FULANI, ROGOGO GABAS, BALAN JAJI, ROGOGO CHIDARI, MASAUKA, UNGUWA GAJE BETI, KOLE, YANBUTA, TSARABA GUMI, DAN KUNNAU,  </t>
  </si>
  <si>
    <t xml:space="preserve">VIII) REPAIRS OF SOLAR POWERED BOREHOLES AT K/AREWA ZANGO, KAWARI MALAMAI, BIDAWA HEALTH CLINIC, SARKIN DAKI,  KUTUTURE, TASHAR DANYADA, GIDAN AMADU &amp; GARBA BATARE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</si>
</sst>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25" x14ac:knownFonts="1">
    <font>
      <sz val="11"/>
      <color theme="1"/>
      <name val="Calibri"/>
      <family val="2"/>
      <scheme val="minor"/>
    </font>
    <font>
      <sz val="12"/>
      <color theme="1"/>
      <name val="Tahoma"/>
      <family val="2"/>
    </font>
    <font>
      <b/>
      <sz val="12"/>
      <color theme="1"/>
      <name val="Tahoma"/>
      <family val="2"/>
    </font>
    <font>
      <sz val="11"/>
      <color theme="1"/>
      <name val="Calibri"/>
      <family val="2"/>
      <scheme val="minor"/>
    </font>
    <font>
      <b/>
      <i/>
      <sz val="12"/>
      <color theme="1"/>
      <name val="Tahoma"/>
      <family val="2"/>
    </font>
    <font>
      <b/>
      <u/>
      <sz val="12"/>
      <color theme="1"/>
      <name val="Tahoma"/>
      <family val="2"/>
    </font>
    <font>
      <b/>
      <sz val="14"/>
      <color rgb="FF000000"/>
      <name val="Tahoma"/>
      <family val="2"/>
    </font>
    <font>
      <sz val="11"/>
      <color rgb="FF000000"/>
      <name val="Tahoma"/>
      <family val="2"/>
    </font>
    <font>
      <b/>
      <sz val="11"/>
      <color rgb="FF000000"/>
      <name val="Tahoma"/>
      <family val="2"/>
    </font>
    <font>
      <sz val="12"/>
      <color rgb="FF000000"/>
      <name val="Tahoma"/>
      <family val="2"/>
    </font>
    <font>
      <b/>
      <sz val="12"/>
      <color rgb="FF000000"/>
      <name val="Tahoma"/>
      <family val="2"/>
    </font>
    <font>
      <sz val="14"/>
      <color rgb="FF000000"/>
      <name val="Tahoma"/>
      <family val="2"/>
    </font>
    <font>
      <sz val="12"/>
      <name val="Tahoma"/>
      <family val="2"/>
    </font>
    <font>
      <i/>
      <sz val="12"/>
      <color theme="1"/>
      <name val="Tahoma"/>
      <family val="2"/>
    </font>
    <font>
      <sz val="11"/>
      <name val="Calibri"/>
      <family val="2"/>
      <scheme val="minor"/>
    </font>
    <font>
      <sz val="11"/>
      <color indexed="63"/>
      <name val="Tahoma"/>
      <family val="2"/>
    </font>
    <font>
      <sz val="11"/>
      <name val="Tahoma"/>
      <family val="2"/>
    </font>
    <font>
      <sz val="10"/>
      <name val="Tahoma"/>
      <family val="2"/>
    </font>
    <font>
      <sz val="10"/>
      <name val="Arial"/>
      <family val="2"/>
    </font>
    <font>
      <sz val="11"/>
      <color theme="1"/>
      <name val="Tahoma"/>
      <family val="2"/>
    </font>
    <font>
      <sz val="10"/>
      <name val="Calibri"/>
      <family val="2"/>
      <scheme val="minor"/>
    </font>
    <font>
      <sz val="10"/>
      <color theme="1"/>
      <name val="Tahoma"/>
      <family val="2"/>
    </font>
    <font>
      <sz val="11"/>
      <color rgb="FF333333"/>
      <name val="Tahoma"/>
      <family val="2"/>
    </font>
    <font>
      <b/>
      <sz val="14"/>
      <color theme="1"/>
      <name val="Tahoma"/>
      <family val="2"/>
    </font>
    <font>
      <b/>
      <i/>
      <sz val="14"/>
      <color theme="1"/>
      <name val="Tahoma"/>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style="thin">
        <color indexed="64"/>
      </top>
      <bottom/>
      <diagonal/>
    </border>
  </borders>
  <cellStyleXfs count="4">
    <xf numFmtId="0" fontId="0" fillId="0" borderId="0"/>
    <xf numFmtId="43" fontId="3" fillId="0" borderId="0" applyFont="0" applyFill="0" applyBorder="0" applyAlignment="0" applyProtection="0"/>
    <xf numFmtId="0" fontId="18" fillId="0" borderId="0"/>
    <xf numFmtId="43" fontId="3" fillId="0" borderId="0" applyFont="0" applyFill="0" applyBorder="0" applyAlignment="0" applyProtection="0"/>
  </cellStyleXfs>
  <cellXfs count="168">
    <xf numFmtId="0" fontId="0" fillId="0" borderId="0" xfId="0"/>
    <xf numFmtId="0" fontId="1" fillId="0" borderId="0" xfId="0" applyFont="1"/>
    <xf numFmtId="0" fontId="1" fillId="0" borderId="1" xfId="0" applyFont="1" applyBorder="1"/>
    <xf numFmtId="0" fontId="2" fillId="0" borderId="1" xfId="0" applyFont="1" applyBorder="1" applyAlignment="1">
      <alignment horizontal="left"/>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quotePrefix="1" applyFont="1" applyBorder="1" applyAlignment="1">
      <alignment vertical="center" wrapText="1"/>
    </xf>
    <xf numFmtId="43" fontId="1" fillId="0" borderId="1" xfId="1" applyFont="1" applyBorder="1"/>
    <xf numFmtId="43" fontId="1" fillId="0" borderId="1" xfId="1" applyFont="1" applyBorder="1" applyAlignment="1">
      <alignment vertical="center" wrapText="1"/>
    </xf>
    <xf numFmtId="43" fontId="2" fillId="0" borderId="1" xfId="1" applyFont="1" applyBorder="1" applyAlignment="1">
      <alignment vertical="center" wrapText="1"/>
    </xf>
    <xf numFmtId="43" fontId="2" fillId="0" borderId="1" xfId="1" applyFont="1" applyBorder="1"/>
    <xf numFmtId="0" fontId="5"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justify" vertical="center" wrapText="1"/>
    </xf>
    <xf numFmtId="43" fontId="8" fillId="0" borderId="1" xfId="1" applyFont="1" applyBorder="1" applyAlignment="1">
      <alignment vertical="center" wrapText="1"/>
    </xf>
    <xf numFmtId="0" fontId="11"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9" fillId="0" borderId="1" xfId="0" applyFont="1" applyBorder="1" applyAlignment="1">
      <alignment horizontal="justify"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9" fillId="0" borderId="1" xfId="0" quotePrefix="1" applyFont="1" applyBorder="1" applyAlignment="1">
      <alignment horizontal="left" vertical="center" wrapText="1"/>
    </xf>
    <xf numFmtId="0" fontId="11" fillId="0" borderId="1" xfId="0" quotePrefix="1" applyFont="1" applyBorder="1" applyAlignment="1">
      <alignment horizontal="left" vertical="center" wrapText="1"/>
    </xf>
    <xf numFmtId="0" fontId="12" fillId="0" borderId="1" xfId="0" applyFont="1" applyBorder="1" applyAlignment="1">
      <alignment vertical="center" wrapText="1"/>
    </xf>
    <xf numFmtId="43" fontId="2" fillId="0" borderId="1" xfId="0" applyNumberFormat="1" applyFont="1" applyBorder="1" applyAlignment="1">
      <alignment horizontal="center" vertical="center" wrapText="1"/>
    </xf>
    <xf numFmtId="43" fontId="10" fillId="0" borderId="1" xfId="0" applyNumberFormat="1" applyFont="1" applyBorder="1" applyAlignment="1">
      <alignment vertical="center" wrapText="1"/>
    </xf>
    <xf numFmtId="43" fontId="2" fillId="0" borderId="1" xfId="1" applyFont="1" applyBorder="1" applyAlignment="1">
      <alignment horizontal="center" vertical="center" wrapText="1"/>
    </xf>
    <xf numFmtId="43" fontId="10" fillId="0" borderId="1" xfId="1" applyFont="1" applyBorder="1" applyAlignment="1">
      <alignment vertical="center" wrapText="1"/>
    </xf>
    <xf numFmtId="43" fontId="9" fillId="0" borderId="1" xfId="1" applyFont="1" applyBorder="1" applyAlignment="1">
      <alignment vertical="center" wrapText="1"/>
    </xf>
    <xf numFmtId="43" fontId="6" fillId="0" borderId="1" xfId="0" applyNumberFormat="1" applyFont="1" applyBorder="1" applyAlignment="1">
      <alignment vertical="center" wrapText="1"/>
    </xf>
    <xf numFmtId="43" fontId="6" fillId="0" borderId="1" xfId="1" applyFont="1" applyBorder="1" applyAlignment="1">
      <alignment vertical="center" wrapText="1"/>
    </xf>
    <xf numFmtId="0" fontId="12" fillId="0" borderId="1" xfId="0" applyFont="1" applyBorder="1" applyAlignment="1">
      <alignment horizontal="left" vertical="center" wrapText="1"/>
    </xf>
    <xf numFmtId="43" fontId="12" fillId="0" borderId="1" xfId="1" applyFont="1" applyBorder="1" applyAlignment="1">
      <alignment vertical="center" wrapText="1"/>
    </xf>
    <xf numFmtId="43" fontId="4" fillId="0" borderId="1" xfId="1" applyFont="1" applyBorder="1"/>
    <xf numFmtId="0" fontId="13" fillId="0" borderId="0" xfId="0" applyFont="1"/>
    <xf numFmtId="43" fontId="2" fillId="0" borderId="1" xfId="1" applyFont="1" applyBorder="1" applyProtection="1"/>
    <xf numFmtId="43" fontId="4" fillId="0" borderId="1" xfId="1" applyFont="1" applyBorder="1" applyProtection="1"/>
    <xf numFmtId="43" fontId="1" fillId="0" borderId="1" xfId="1" applyFont="1" applyBorder="1" applyProtection="1">
      <protection locked="0"/>
    </xf>
    <xf numFmtId="0" fontId="1" fillId="0" borderId="1" xfId="0" quotePrefix="1" applyFont="1" applyBorder="1" applyAlignment="1" applyProtection="1">
      <alignment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vertical="center" wrapText="1"/>
      <protection locked="0"/>
    </xf>
    <xf numFmtId="43" fontId="1" fillId="0" borderId="1" xfId="1"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1" fillId="0" borderId="1" xfId="0" applyFont="1" applyBorder="1" applyProtection="1">
      <protection locked="0"/>
    </xf>
    <xf numFmtId="0" fontId="1" fillId="0" borderId="0" xfId="0" applyFont="1" applyProtection="1">
      <protection locked="0"/>
    </xf>
    <xf numFmtId="0" fontId="2" fillId="0" borderId="1" xfId="0" applyFont="1" applyBorder="1" applyAlignment="1" applyProtection="1">
      <alignment horizontal="center" vertical="center" wrapText="1"/>
      <protection locked="0"/>
    </xf>
    <xf numFmtId="43" fontId="7" fillId="0" borderId="1" xfId="1" applyFont="1" applyBorder="1" applyAlignment="1" applyProtection="1">
      <alignment vertical="center" wrapText="1"/>
      <protection locked="0"/>
    </xf>
    <xf numFmtId="43" fontId="2" fillId="0" borderId="1" xfId="1"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4" fillId="0" borderId="1" xfId="0" applyFont="1" applyBorder="1" applyAlignment="1">
      <alignment horizontal="left"/>
    </xf>
    <xf numFmtId="0" fontId="4" fillId="0" borderId="1" xfId="0" applyFont="1" applyBorder="1"/>
    <xf numFmtId="0" fontId="2" fillId="0" borderId="1" xfId="0" applyFont="1" applyBorder="1" applyAlignment="1" applyProtection="1">
      <alignment horizontal="center" vertical="center"/>
      <protection locked="0"/>
    </xf>
    <xf numFmtId="0" fontId="1" fillId="0" borderId="1" xfId="0" applyFont="1" applyBorder="1" applyAlignment="1" applyProtection="1">
      <alignment horizontal="left"/>
      <protection locked="0"/>
    </xf>
    <xf numFmtId="0" fontId="1" fillId="0" borderId="1" xfId="0" quotePrefix="1" applyFont="1" applyBorder="1" applyAlignment="1" applyProtection="1">
      <alignment horizontal="center" vertical="center" wrapText="1"/>
      <protection locked="0"/>
    </xf>
    <xf numFmtId="43" fontId="11" fillId="0" borderId="1" xfId="0" applyNumberFormat="1" applyFont="1" applyBorder="1" applyAlignment="1">
      <alignment vertical="center" wrapText="1"/>
    </xf>
    <xf numFmtId="43" fontId="11" fillId="0" borderId="1" xfId="1" applyFont="1" applyBorder="1" applyAlignment="1">
      <alignment vertical="center" wrapText="1"/>
    </xf>
    <xf numFmtId="0" fontId="2" fillId="0" borderId="1" xfId="0" applyFont="1" applyBorder="1" applyAlignment="1" applyProtection="1">
      <alignment horizontal="left"/>
      <protection locked="0"/>
    </xf>
    <xf numFmtId="0" fontId="2" fillId="0" borderId="1" xfId="0" applyFont="1" applyBorder="1" applyProtection="1">
      <protection locked="0"/>
    </xf>
    <xf numFmtId="0" fontId="1" fillId="0" borderId="1" xfId="0" quotePrefix="1" applyFont="1" applyBorder="1" applyAlignment="1">
      <alignment vertical="center" wrapText="1"/>
    </xf>
    <xf numFmtId="43" fontId="2" fillId="0" borderId="1" xfId="1" applyFont="1" applyBorder="1" applyAlignment="1" applyProtection="1">
      <alignment vertical="center" wrapText="1"/>
    </xf>
    <xf numFmtId="43" fontId="15" fillId="0" borderId="2" xfId="1" applyFont="1" applyFill="1" applyBorder="1" applyAlignment="1" applyProtection="1">
      <protection locked="0" hidden="1"/>
    </xf>
    <xf numFmtId="43" fontId="15" fillId="0" borderId="2" xfId="1" applyFont="1" applyFill="1" applyBorder="1" applyAlignment="1" applyProtection="1">
      <alignment wrapText="1"/>
      <protection locked="0" hidden="1"/>
    </xf>
    <xf numFmtId="43" fontId="16" fillId="0" borderId="2" xfId="1" applyFont="1" applyFill="1" applyBorder="1" applyProtection="1">
      <protection locked="0"/>
    </xf>
    <xf numFmtId="43" fontId="16" fillId="0" borderId="3" xfId="1" applyFont="1" applyFill="1" applyBorder="1" applyProtection="1">
      <protection locked="0" hidden="1"/>
    </xf>
    <xf numFmtId="164" fontId="16" fillId="0" borderId="3" xfId="0" applyNumberFormat="1" applyFont="1" applyBorder="1" applyProtection="1">
      <protection locked="0"/>
    </xf>
    <xf numFmtId="1" fontId="16" fillId="0" borderId="4" xfId="0" applyNumberFormat="1" applyFont="1" applyBorder="1" applyAlignment="1" applyProtection="1">
      <alignment horizontal="center" vertical="center"/>
      <protection locked="0"/>
    </xf>
    <xf numFmtId="0" fontId="17" fillId="0" borderId="3" xfId="0" applyFont="1" applyBorder="1" applyAlignment="1" applyProtection="1">
      <alignment vertical="center" wrapText="1"/>
      <protection locked="0"/>
    </xf>
    <xf numFmtId="43" fontId="16" fillId="0" borderId="3" xfId="1" applyFont="1" applyFill="1" applyBorder="1" applyAlignment="1" applyProtection="1">
      <alignment vertical="center"/>
      <protection locked="0" hidden="1"/>
    </xf>
    <xf numFmtId="43" fontId="16" fillId="0" borderId="2" xfId="1" applyFont="1" applyFill="1" applyBorder="1" applyProtection="1">
      <protection locked="0" hidden="1"/>
    </xf>
    <xf numFmtId="0" fontId="17" fillId="0" borderId="3" xfId="2" applyFont="1" applyBorder="1" applyAlignment="1" applyProtection="1">
      <alignment horizontal="left" vertical="center"/>
      <protection locked="0" hidden="1"/>
    </xf>
    <xf numFmtId="0" fontId="16" fillId="0" borderId="3" xfId="0" applyFont="1" applyBorder="1" applyAlignment="1" applyProtection="1">
      <alignment vertical="center" wrapText="1"/>
      <protection locked="0"/>
    </xf>
    <xf numFmtId="0" fontId="17" fillId="0" borderId="3" xfId="2" applyFont="1" applyBorder="1" applyAlignment="1" applyProtection="1">
      <alignment vertical="center"/>
      <protection locked="0" hidden="1"/>
    </xf>
    <xf numFmtId="0" fontId="17" fillId="0" borderId="3" xfId="2" applyFont="1" applyBorder="1" applyAlignment="1" applyProtection="1">
      <alignment vertical="center" wrapText="1"/>
      <protection locked="0" hidden="1"/>
    </xf>
    <xf numFmtId="0" fontId="17" fillId="0" borderId="2" xfId="2" applyFont="1" applyBorder="1" applyAlignment="1" applyProtection="1">
      <alignment vertical="center" wrapText="1"/>
      <protection locked="0" hidden="1"/>
    </xf>
    <xf numFmtId="0" fontId="17" fillId="0" borderId="2" xfId="2" applyFont="1" applyBorder="1" applyAlignment="1" applyProtection="1">
      <alignment horizontal="left" vertical="center" wrapText="1"/>
      <protection locked="0" hidden="1"/>
    </xf>
    <xf numFmtId="43" fontId="16" fillId="0" borderId="2" xfId="1" applyFont="1" applyFill="1" applyBorder="1" applyAlignment="1" applyProtection="1">
      <alignment vertical="center"/>
      <protection locked="0" hidden="1"/>
    </xf>
    <xf numFmtId="0" fontId="16" fillId="0" borderId="2" xfId="0" applyFont="1" applyBorder="1" applyAlignment="1" applyProtection="1">
      <alignment vertical="center" wrapText="1"/>
      <protection locked="0"/>
    </xf>
    <xf numFmtId="0" fontId="17" fillId="0" borderId="2" xfId="2" applyFont="1" applyBorder="1" applyAlignment="1" applyProtection="1">
      <alignment vertical="center"/>
      <protection locked="0" hidden="1"/>
    </xf>
    <xf numFmtId="0" fontId="17" fillId="0" borderId="3" xfId="2" applyFont="1" applyBorder="1" applyAlignment="1" applyProtection="1">
      <alignment horizontal="left" vertical="center" wrapText="1"/>
      <protection locked="0" hidden="1"/>
    </xf>
    <xf numFmtId="0" fontId="17" fillId="0" borderId="2" xfId="0" applyFont="1" applyBorder="1" applyAlignment="1" applyProtection="1">
      <alignment vertical="center" wrapText="1"/>
      <protection locked="0"/>
    </xf>
    <xf numFmtId="0" fontId="16" fillId="0" borderId="2" xfId="0" applyFont="1" applyBorder="1" applyAlignment="1" applyProtection="1">
      <alignment vertical="center"/>
      <protection locked="0"/>
    </xf>
    <xf numFmtId="0" fontId="17" fillId="0" borderId="2" xfId="2" applyFont="1" applyBorder="1" applyAlignment="1" applyProtection="1">
      <alignment horizontal="left" vertical="center"/>
      <protection locked="0" hidden="1"/>
    </xf>
    <xf numFmtId="0" fontId="19" fillId="0" borderId="1" xfId="0" applyFont="1" applyBorder="1" applyAlignment="1" applyProtection="1">
      <alignment horizontal="center" vertical="center" wrapText="1"/>
      <protection locked="0"/>
    </xf>
    <xf numFmtId="43" fontId="12" fillId="0" borderId="3" xfId="1" applyFont="1" applyFill="1" applyBorder="1" applyAlignment="1" applyProtection="1">
      <alignment vertical="center"/>
      <protection locked="0" hidden="1"/>
    </xf>
    <xf numFmtId="43" fontId="12" fillId="0" borderId="3" xfId="1" applyFont="1" applyFill="1" applyBorder="1" applyProtection="1">
      <protection locked="0" hidden="1"/>
    </xf>
    <xf numFmtId="164" fontId="16" fillId="0" borderId="2" xfId="0" applyNumberFormat="1" applyFont="1" applyBorder="1" applyProtection="1">
      <protection locked="0"/>
    </xf>
    <xf numFmtId="0" fontId="19" fillId="0" borderId="0" xfId="0" applyFont="1" applyProtection="1">
      <protection locked="0"/>
    </xf>
    <xf numFmtId="1" fontId="12" fillId="0" borderId="4" xfId="0" applyNumberFormat="1" applyFont="1" applyBorder="1" applyAlignment="1" applyProtection="1">
      <alignment horizontal="center" vertical="center"/>
      <protection locked="0"/>
    </xf>
    <xf numFmtId="0" fontId="0" fillId="0" borderId="0" xfId="0" applyProtection="1">
      <protection locked="0"/>
    </xf>
    <xf numFmtId="0" fontId="20" fillId="0" borderId="0" xfId="0" applyFont="1" applyProtection="1">
      <protection locked="0" hidden="1"/>
    </xf>
    <xf numFmtId="0" fontId="17" fillId="0" borderId="3" xfId="0" applyFont="1" applyBorder="1" applyAlignment="1" applyProtection="1">
      <alignment vertical="center" wrapText="1"/>
      <protection locked="0" hidden="1"/>
    </xf>
    <xf numFmtId="43" fontId="16" fillId="0" borderId="5" xfId="1" applyFont="1" applyFill="1" applyBorder="1" applyProtection="1">
      <protection locked="0" hidden="1"/>
    </xf>
    <xf numFmtId="164" fontId="16" fillId="0" borderId="5" xfId="0" applyNumberFormat="1" applyFont="1" applyBorder="1" applyProtection="1">
      <protection locked="0"/>
    </xf>
    <xf numFmtId="1" fontId="16" fillId="0" borderId="2" xfId="0" applyNumberFormat="1" applyFont="1" applyBorder="1" applyAlignment="1" applyProtection="1">
      <alignment horizontal="center" vertical="center"/>
      <protection locked="0"/>
    </xf>
    <xf numFmtId="0" fontId="17" fillId="0" borderId="0" xfId="0" applyFont="1" applyProtection="1">
      <protection locked="0" hidden="1"/>
    </xf>
    <xf numFmtId="1" fontId="12" fillId="0" borderId="2" xfId="0" applyNumberFormat="1" applyFont="1" applyBorder="1" applyAlignment="1" applyProtection="1">
      <alignment horizontal="center" vertical="center"/>
      <protection locked="0"/>
    </xf>
    <xf numFmtId="0" fontId="17" fillId="0" borderId="6" xfId="0" applyFont="1" applyBorder="1" applyAlignment="1" applyProtection="1">
      <alignment vertical="center" wrapText="1"/>
      <protection locked="0"/>
    </xf>
    <xf numFmtId="1" fontId="16" fillId="0" borderId="7" xfId="0" applyNumberFormat="1" applyFont="1" applyBorder="1" applyAlignment="1" applyProtection="1">
      <alignment horizontal="center" vertical="center"/>
      <protection locked="0"/>
    </xf>
    <xf numFmtId="1" fontId="16" fillId="0" borderId="3" xfId="0" applyNumberFormat="1" applyFont="1" applyBorder="1" applyAlignment="1" applyProtection="1">
      <alignment horizontal="center" vertical="center"/>
      <protection locked="0"/>
    </xf>
    <xf numFmtId="0" fontId="17" fillId="0" borderId="3" xfId="0" applyFont="1" applyBorder="1" applyAlignment="1" applyProtection="1">
      <alignment vertical="center"/>
      <protection locked="0"/>
    </xf>
    <xf numFmtId="0" fontId="12" fillId="0" borderId="3" xfId="0" applyFont="1" applyBorder="1" applyAlignment="1" applyProtection="1">
      <alignment vertical="center"/>
      <protection locked="0"/>
    </xf>
    <xf numFmtId="43" fontId="16" fillId="0" borderId="8" xfId="1" applyFont="1" applyFill="1" applyBorder="1" applyProtection="1">
      <protection locked="0" hidden="1"/>
    </xf>
    <xf numFmtId="164" fontId="16" fillId="0" borderId="8" xfId="0" applyNumberFormat="1" applyFont="1" applyBorder="1" applyProtection="1">
      <protection locked="0"/>
    </xf>
    <xf numFmtId="164" fontId="16" fillId="0" borderId="9" xfId="0" applyNumberFormat="1" applyFont="1" applyBorder="1" applyProtection="1">
      <protection locked="0"/>
    </xf>
    <xf numFmtId="164" fontId="16" fillId="0" borderId="10" xfId="0" applyNumberFormat="1" applyFont="1" applyBorder="1" applyProtection="1">
      <protection locked="0"/>
    </xf>
    <xf numFmtId="0" fontId="16" fillId="0" borderId="3" xfId="0" applyFont="1" applyBorder="1" applyAlignment="1" applyProtection="1">
      <alignment vertical="center"/>
      <protection locked="0"/>
    </xf>
    <xf numFmtId="1" fontId="14" fillId="0" borderId="4" xfId="0" applyNumberFormat="1" applyFont="1" applyBorder="1" applyAlignment="1" applyProtection="1">
      <alignment horizontal="center" vertical="center"/>
      <protection locked="0"/>
    </xf>
    <xf numFmtId="0" fontId="17" fillId="0" borderId="7" xfId="2" applyFont="1" applyBorder="1" applyAlignment="1" applyProtection="1">
      <alignment horizontal="left" vertical="center"/>
      <protection locked="0" hidden="1"/>
    </xf>
    <xf numFmtId="43" fontId="16" fillId="0" borderId="10" xfId="1" applyFont="1" applyFill="1" applyBorder="1" applyProtection="1">
      <protection locked="0" hidden="1"/>
    </xf>
    <xf numFmtId="0" fontId="12" fillId="0" borderId="2" xfId="0" applyFont="1" applyBorder="1" applyAlignment="1" applyProtection="1">
      <alignment vertical="center" wrapText="1"/>
      <protection locked="0"/>
    </xf>
    <xf numFmtId="0" fontId="17" fillId="0" borderId="2" xfId="0" applyFont="1" applyBorder="1" applyAlignment="1" applyProtection="1">
      <alignment horizontal="left" vertical="center"/>
      <protection locked="0" hidden="1"/>
    </xf>
    <xf numFmtId="43" fontId="16" fillId="0" borderId="3" xfId="1" applyFont="1" applyFill="1" applyBorder="1" applyAlignment="1" applyProtection="1">
      <protection locked="0" hidden="1"/>
    </xf>
    <xf numFmtId="43" fontId="16" fillId="0" borderId="2" xfId="1" applyFont="1" applyFill="1" applyBorder="1" applyAlignment="1" applyProtection="1">
      <protection locked="0" hidden="1"/>
    </xf>
    <xf numFmtId="0" fontId="16" fillId="0" borderId="3" xfId="0" applyFont="1" applyBorder="1" applyProtection="1">
      <protection locked="0" hidden="1"/>
    </xf>
    <xf numFmtId="0" fontId="16" fillId="0" borderId="2" xfId="0" applyFont="1" applyBorder="1" applyProtection="1">
      <protection locked="0" hidden="1"/>
    </xf>
    <xf numFmtId="43" fontId="16" fillId="0" borderId="2" xfId="1" applyFont="1" applyBorder="1" applyAlignment="1" applyProtection="1">
      <protection locked="0" hidden="1"/>
    </xf>
    <xf numFmtId="43" fontId="16" fillId="0" borderId="2" xfId="1" applyFont="1" applyBorder="1" applyProtection="1">
      <protection locked="0" hidden="1"/>
    </xf>
    <xf numFmtId="43" fontId="16" fillId="0" borderId="3" xfId="1" applyFont="1" applyBorder="1" applyAlignment="1" applyProtection="1">
      <protection locked="0" hidden="1"/>
    </xf>
    <xf numFmtId="0" fontId="14" fillId="0" borderId="2" xfId="2" applyFont="1" applyBorder="1" applyAlignment="1" applyProtection="1">
      <alignment horizontal="left" vertical="center" wrapText="1"/>
      <protection locked="0" hidden="1"/>
    </xf>
    <xf numFmtId="0" fontId="14" fillId="0" borderId="3" xfId="2" applyFont="1" applyBorder="1" applyAlignment="1" applyProtection="1">
      <alignment horizontal="left" vertical="center" wrapText="1"/>
      <protection locked="0" hidden="1"/>
    </xf>
    <xf numFmtId="0" fontId="14" fillId="0" borderId="2" xfId="2" applyFont="1" applyBorder="1" applyAlignment="1" applyProtection="1">
      <alignment horizontal="left" vertical="center"/>
      <protection locked="0" hidden="1"/>
    </xf>
    <xf numFmtId="0" fontId="14" fillId="0" borderId="2" xfId="2" applyFont="1" applyBorder="1" applyAlignment="1" applyProtection="1">
      <alignment vertical="center" wrapText="1"/>
      <protection locked="0" hidden="1"/>
    </xf>
    <xf numFmtId="0" fontId="14" fillId="0" borderId="3" xfId="2" applyFont="1" applyBorder="1" applyAlignment="1" applyProtection="1">
      <alignment vertical="center" wrapText="1"/>
      <protection locked="0" hidden="1"/>
    </xf>
    <xf numFmtId="0" fontId="14" fillId="0" borderId="3" xfId="2" applyFont="1" applyBorder="1" applyAlignment="1" applyProtection="1">
      <alignment vertical="center"/>
      <protection locked="0" hidden="1"/>
    </xf>
    <xf numFmtId="0" fontId="14" fillId="0" borderId="2" xfId="2" applyFont="1" applyBorder="1" applyAlignment="1" applyProtection="1">
      <alignment vertical="center"/>
      <protection locked="0" hidden="1"/>
    </xf>
    <xf numFmtId="0" fontId="1" fillId="0" borderId="1" xfId="0" applyFont="1" applyBorder="1" applyAlignment="1" applyProtection="1">
      <alignment horizontal="center" vertical="center" wrapText="1"/>
      <protection locked="0"/>
    </xf>
    <xf numFmtId="0" fontId="20" fillId="0" borderId="2" xfId="2" applyFont="1" applyBorder="1" applyAlignment="1" applyProtection="1">
      <alignment horizontal="left" vertical="center" wrapText="1"/>
      <protection locked="0" hidden="1"/>
    </xf>
    <xf numFmtId="0" fontId="20" fillId="0" borderId="3" xfId="2" applyFont="1" applyBorder="1" applyAlignment="1" applyProtection="1">
      <alignment horizontal="left" vertical="center" wrapText="1"/>
      <protection locked="0" hidden="1"/>
    </xf>
    <xf numFmtId="0" fontId="21" fillId="0" borderId="1" xfId="0" applyFont="1" applyBorder="1" applyAlignment="1" applyProtection="1">
      <alignment vertical="center" wrapText="1"/>
      <protection locked="0"/>
    </xf>
    <xf numFmtId="43" fontId="7" fillId="0" borderId="1" xfId="1" applyFont="1" applyBorder="1" applyAlignment="1" applyProtection="1">
      <alignment vertical="center"/>
      <protection locked="0"/>
    </xf>
    <xf numFmtId="43" fontId="22" fillId="0" borderId="2" xfId="1" applyFont="1" applyFill="1" applyBorder="1" applyAlignment="1" applyProtection="1">
      <alignment vertical="center" wrapText="1"/>
      <protection locked="0" hidden="1"/>
    </xf>
    <xf numFmtId="164" fontId="16" fillId="0" borderId="2" xfId="3" applyNumberFormat="1" applyFont="1" applyFill="1" applyBorder="1" applyAlignment="1" applyProtection="1">
      <alignment vertical="center" wrapText="1"/>
      <protection locked="0"/>
    </xf>
    <xf numFmtId="43" fontId="16" fillId="0" borderId="2" xfId="1" applyFont="1" applyFill="1" applyBorder="1" applyAlignment="1" applyProtection="1">
      <alignment vertical="center" wrapText="1"/>
      <protection locked="0" hidden="1"/>
    </xf>
    <xf numFmtId="43" fontId="16" fillId="0" borderId="3" xfId="1" applyFont="1" applyFill="1" applyBorder="1" applyAlignment="1" applyProtection="1">
      <alignment vertical="center" wrapText="1"/>
      <protection locked="0" hidden="1"/>
    </xf>
    <xf numFmtId="43" fontId="16" fillId="0" borderId="3" xfId="1" applyFont="1" applyFill="1" applyBorder="1" applyAlignment="1" applyProtection="1">
      <alignment wrapText="1"/>
      <protection locked="0" hidden="1"/>
    </xf>
    <xf numFmtId="43" fontId="16" fillId="0" borderId="2" xfId="1" applyFont="1" applyFill="1" applyBorder="1" applyAlignment="1" applyProtection="1">
      <alignment wrapText="1"/>
      <protection locked="0" hidden="1"/>
    </xf>
    <xf numFmtId="43" fontId="12" fillId="0" borderId="3" xfId="1" applyFont="1" applyFill="1" applyBorder="1" applyAlignment="1" applyProtection="1">
      <alignment vertical="center" wrapText="1"/>
      <protection locked="0" hidden="1"/>
    </xf>
    <xf numFmtId="0" fontId="16" fillId="0" borderId="3" xfId="2" applyFont="1" applyBorder="1" applyAlignment="1" applyProtection="1">
      <alignment vertical="center" wrapText="1"/>
      <protection locked="0" hidden="1"/>
    </xf>
    <xf numFmtId="0" fontId="16" fillId="0" borderId="2" xfId="2" applyFont="1" applyBorder="1" applyAlignment="1" applyProtection="1">
      <alignment vertical="center"/>
      <protection locked="0" hidden="1"/>
    </xf>
    <xf numFmtId="0" fontId="16" fillId="0" borderId="2" xfId="2" applyFont="1" applyBorder="1" applyAlignment="1" applyProtection="1">
      <alignment horizontal="left" vertical="center" wrapText="1"/>
      <protection locked="0" hidden="1"/>
    </xf>
    <xf numFmtId="0" fontId="16" fillId="0" borderId="6" xfId="0" applyFont="1" applyBorder="1" applyAlignment="1" applyProtection="1">
      <alignment vertical="center" wrapText="1"/>
      <protection locked="0"/>
    </xf>
    <xf numFmtId="0" fontId="16" fillId="0" borderId="2" xfId="2" applyFont="1" applyBorder="1" applyAlignment="1" applyProtection="1">
      <alignment vertical="center" wrapText="1"/>
      <protection locked="0" hidden="1"/>
    </xf>
    <xf numFmtId="43" fontId="19" fillId="0" borderId="1" xfId="1" applyFont="1" applyBorder="1" applyAlignment="1" applyProtection="1">
      <alignment vertical="center" wrapText="1"/>
      <protection locked="0"/>
    </xf>
    <xf numFmtId="0" fontId="1" fillId="0" borderId="0" xfId="0" applyFont="1" applyAlignment="1" applyProtection="1">
      <alignment wrapText="1"/>
      <protection locked="0"/>
    </xf>
    <xf numFmtId="43" fontId="19" fillId="0" borderId="1" xfId="1" applyFont="1" applyBorder="1" applyProtection="1">
      <protection locked="0"/>
    </xf>
    <xf numFmtId="43" fontId="15" fillId="0" borderId="3" xfId="1" applyFont="1" applyFill="1" applyBorder="1" applyAlignment="1" applyProtection="1">
      <protection locked="0" hidden="1"/>
    </xf>
    <xf numFmtId="43" fontId="15" fillId="0" borderId="3" xfId="1" applyFont="1" applyFill="1" applyBorder="1" applyAlignment="1" applyProtection="1">
      <alignment wrapText="1"/>
      <protection locked="0" hidden="1"/>
    </xf>
    <xf numFmtId="43" fontId="16" fillId="0" borderId="3" xfId="1" applyFont="1" applyFill="1" applyBorder="1" applyProtection="1">
      <protection locked="0"/>
    </xf>
    <xf numFmtId="43" fontId="16" fillId="0" borderId="3" xfId="1" applyFont="1" applyFill="1" applyBorder="1" applyAlignment="1" applyProtection="1">
      <alignment horizontal="center" vertical="center" wrapText="1"/>
      <protection locked="0" hidden="1"/>
    </xf>
    <xf numFmtId="43" fontId="16" fillId="0" borderId="2" xfId="1" applyFont="1" applyFill="1" applyBorder="1" applyAlignment="1" applyProtection="1">
      <alignment horizontal="center" vertical="center" wrapText="1"/>
      <protection locked="0" hidden="1"/>
    </xf>
    <xf numFmtId="43" fontId="19" fillId="0" borderId="3" xfId="1" applyFont="1" applyBorder="1" applyAlignment="1" applyProtection="1">
      <alignment wrapText="1"/>
      <protection locked="0"/>
    </xf>
    <xf numFmtId="43" fontId="16" fillId="0" borderId="3" xfId="1" applyFont="1" applyFill="1" applyBorder="1" applyAlignment="1" applyProtection="1">
      <alignment vertical="center" wrapText="1"/>
      <protection locked="0"/>
    </xf>
    <xf numFmtId="43" fontId="16" fillId="0" borderId="2" xfId="1" applyFont="1" applyFill="1" applyBorder="1" applyAlignment="1" applyProtection="1">
      <alignment vertical="center" wrapText="1"/>
      <protection locked="0"/>
    </xf>
    <xf numFmtId="43" fontId="21" fillId="0" borderId="2" xfId="1" applyFont="1" applyBorder="1" applyAlignment="1" applyProtection="1">
      <alignment wrapText="1"/>
      <protection locked="0"/>
    </xf>
    <xf numFmtId="43" fontId="17" fillId="0" borderId="2" xfId="1" applyFont="1" applyFill="1" applyBorder="1" applyAlignment="1" applyProtection="1">
      <alignment vertical="center" wrapText="1"/>
      <protection locked="0" hidden="1"/>
    </xf>
    <xf numFmtId="0" fontId="2" fillId="0" borderId="0" xfId="0" applyFont="1" applyAlignment="1" applyProtection="1">
      <alignment horizontal="center" vertical="center"/>
      <protection locked="0"/>
    </xf>
    <xf numFmtId="0" fontId="2" fillId="0" borderId="0" xfId="0" applyFont="1" applyAlignment="1" applyProtection="1">
      <alignment horizontal="center"/>
      <protection locked="0"/>
    </xf>
    <xf numFmtId="0" fontId="23" fillId="0" borderId="0" xfId="0" applyFont="1" applyAlignment="1" applyProtection="1">
      <alignment horizontal="center" vertical="center"/>
      <protection locked="0"/>
    </xf>
    <xf numFmtId="0" fontId="23" fillId="0" borderId="0" xfId="0" applyFont="1" applyAlignment="1" applyProtection="1">
      <alignment horizontal="center"/>
      <protection locked="0"/>
    </xf>
    <xf numFmtId="0" fontId="2" fillId="0" borderId="0" xfId="0" applyFont="1" applyAlignment="1" applyProtection="1">
      <alignment horizontal="center" wrapText="1"/>
      <protection locked="0"/>
    </xf>
    <xf numFmtId="0" fontId="2" fillId="0" borderId="0" xfId="0" applyFont="1" applyAlignment="1" applyProtection="1">
      <alignment horizontal="center" vertical="center" wrapText="1"/>
      <protection locked="0"/>
    </xf>
  </cellXfs>
  <cellStyles count="4">
    <cellStyle name="Comma" xfId="1" builtinId="3"/>
    <cellStyle name="Comma 5" xfId="3"/>
    <cellStyle name="Normal" xfId="0" builtinId="0"/>
    <cellStyle name="Normal 3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
  <sheetViews>
    <sheetView view="pageBreakPreview" topLeftCell="A16" zoomScale="90" zoomScaleNormal="130" zoomScaleSheetLayoutView="90" workbookViewId="0"/>
  </sheetViews>
  <sheetFormatPr defaultColWidth="8.81640625" defaultRowHeight="15" x14ac:dyDescent="0.3"/>
  <cols>
    <col min="1" max="1" width="10.7265625" style="1" customWidth="1"/>
    <col min="2" max="2" width="54.26953125" style="1" customWidth="1"/>
    <col min="3" max="3" width="27.54296875" style="1" customWidth="1"/>
    <col min="4" max="5" width="27.26953125" style="1" customWidth="1"/>
    <col min="6" max="6" width="13.54296875" style="1" bestFit="1" customWidth="1"/>
    <col min="7" max="16384" width="8.81640625" style="1"/>
  </cols>
  <sheetData>
    <row r="1" spans="1:6" x14ac:dyDescent="0.3">
      <c r="A1" s="49"/>
      <c r="B1" s="49"/>
      <c r="C1" s="49"/>
      <c r="D1" s="49"/>
      <c r="E1" s="49"/>
      <c r="F1" s="49"/>
    </row>
    <row r="2" spans="1:6" x14ac:dyDescent="0.3">
      <c r="A2" s="162" t="s">
        <v>462</v>
      </c>
      <c r="B2" s="162"/>
      <c r="C2" s="162"/>
      <c r="D2" s="162"/>
      <c r="E2" s="162"/>
      <c r="F2" s="49"/>
    </row>
    <row r="3" spans="1:6" x14ac:dyDescent="0.3">
      <c r="A3" s="163" t="s">
        <v>733</v>
      </c>
      <c r="B3" s="163"/>
      <c r="C3" s="163"/>
      <c r="D3" s="163"/>
      <c r="E3" s="163"/>
      <c r="F3" s="49"/>
    </row>
    <row r="4" spans="1:6" x14ac:dyDescent="0.3">
      <c r="A4" s="49"/>
      <c r="B4" s="49"/>
      <c r="C4" s="49"/>
      <c r="D4" s="49"/>
      <c r="E4" s="49"/>
      <c r="F4" s="49"/>
    </row>
    <row r="5" spans="1:6" ht="45" x14ac:dyDescent="0.3">
      <c r="A5" s="44"/>
      <c r="B5" s="46" t="s">
        <v>319</v>
      </c>
      <c r="C5" s="50" t="s">
        <v>596</v>
      </c>
      <c r="D5" s="50" t="s">
        <v>597</v>
      </c>
      <c r="E5" s="50" t="s">
        <v>598</v>
      </c>
      <c r="F5" s="132" t="s">
        <v>320</v>
      </c>
    </row>
    <row r="6" spans="1:6" x14ac:dyDescent="0.3">
      <c r="A6" s="7"/>
      <c r="B6" s="5"/>
      <c r="C6" s="10"/>
      <c r="D6" s="9"/>
      <c r="E6" s="9"/>
      <c r="F6" s="2"/>
    </row>
    <row r="7" spans="1:6" ht="21.75" customHeight="1" x14ac:dyDescent="0.3">
      <c r="A7" s="5" t="s">
        <v>321</v>
      </c>
      <c r="B7" s="5" t="s">
        <v>322</v>
      </c>
      <c r="C7" s="11">
        <f>'CONS. MASTER B. SUMMARY F.ii'!C6</f>
        <v>56198243</v>
      </c>
      <c r="D7" s="11"/>
      <c r="E7" s="11">
        <f>'CONS. MASTER B. SUMMARY F.ii'!E6</f>
        <v>68807234.700000003</v>
      </c>
      <c r="F7" s="7"/>
    </row>
    <row r="8" spans="1:6" ht="21.75" customHeight="1" x14ac:dyDescent="0.3">
      <c r="A8" s="5" t="s">
        <v>323</v>
      </c>
      <c r="B8" s="5" t="s">
        <v>324</v>
      </c>
      <c r="C8" s="11">
        <f>SUM(C9:C10)</f>
        <v>8631678359</v>
      </c>
      <c r="D8" s="11">
        <f t="shared" ref="D8:E8" si="0">SUM(D9:D10)</f>
        <v>3755843810.23</v>
      </c>
      <c r="E8" s="11">
        <f t="shared" si="0"/>
        <v>7579097765.8499994</v>
      </c>
      <c r="F8" s="7">
        <f>D8/C8*100</f>
        <v>43.512323490528246</v>
      </c>
    </row>
    <row r="9" spans="1:6" ht="20.25" customHeight="1" x14ac:dyDescent="0.3">
      <c r="A9" s="7"/>
      <c r="B9" s="5" t="s">
        <v>335</v>
      </c>
      <c r="C9" s="10">
        <f>'SUMMARY OF REVENUE F.iii'!C6</f>
        <v>8518648518</v>
      </c>
      <c r="D9" s="10">
        <f>'SUMMARY OF REVENUE F.iii'!D6</f>
        <v>3698846292.0799999</v>
      </c>
      <c r="E9" s="10">
        <f>'SUMMARY OF REVENUE F.iii'!E6</f>
        <v>7277914570.3599997</v>
      </c>
      <c r="F9" s="7">
        <f t="shared" ref="F9:F25" si="1">D9/C9*100</f>
        <v>43.420576447828502</v>
      </c>
    </row>
    <row r="10" spans="1:6" ht="22.5" customHeight="1" x14ac:dyDescent="0.3">
      <c r="A10" s="7"/>
      <c r="B10" s="5" t="s">
        <v>336</v>
      </c>
      <c r="C10" s="10">
        <f>'SUMMARY OF REVENUE F.iii'!C20</f>
        <v>113029841</v>
      </c>
      <c r="D10" s="10">
        <f>'SUMMARY OF REVENUE F.iii'!D20</f>
        <v>56997518.150000006</v>
      </c>
      <c r="E10" s="10">
        <f>'SUMMARY OF REVENUE F.iii'!E20</f>
        <v>301183195.49000001</v>
      </c>
      <c r="F10" s="7">
        <f t="shared" si="1"/>
        <v>50.426964813654841</v>
      </c>
    </row>
    <row r="11" spans="1:6" x14ac:dyDescent="0.3">
      <c r="A11" s="7"/>
      <c r="B11" s="7"/>
      <c r="C11" s="10"/>
      <c r="D11" s="10"/>
      <c r="E11" s="10"/>
      <c r="F11" s="7"/>
    </row>
    <row r="12" spans="1:6" ht="21.75" customHeight="1" x14ac:dyDescent="0.3">
      <c r="A12" s="5" t="s">
        <v>325</v>
      </c>
      <c r="B12" s="5" t="s">
        <v>3</v>
      </c>
      <c r="C12" s="11">
        <f>SUM(C13:C14)</f>
        <v>5434376602</v>
      </c>
      <c r="D12" s="11">
        <f t="shared" ref="D12:E12" si="2">SUM(D13:D14)</f>
        <v>2434522143.3000002</v>
      </c>
      <c r="E12" s="11">
        <f t="shared" si="2"/>
        <v>4131775008.8355999</v>
      </c>
      <c r="F12" s="7">
        <f t="shared" si="1"/>
        <v>44.798554123099031</v>
      </c>
    </row>
    <row r="13" spans="1:6" ht="23.25" customHeight="1" x14ac:dyDescent="0.3">
      <c r="A13" s="7"/>
      <c r="B13" s="5" t="s">
        <v>337</v>
      </c>
      <c r="C13" s="10">
        <f>'CONS. MASTER B. SUMMARY F.ii'!C19</f>
        <v>3281855926</v>
      </c>
      <c r="D13" s="10">
        <f>'CONS. MASTER B. SUMMARY F.ii'!D19</f>
        <v>1631913660.9600003</v>
      </c>
      <c r="E13" s="10">
        <f>'CONS. MASTER B. SUMMARY F.ii'!E19</f>
        <v>2960010411.3604002</v>
      </c>
      <c r="F13" s="7">
        <f t="shared" si="1"/>
        <v>49.725329135609357</v>
      </c>
    </row>
    <row r="14" spans="1:6" ht="21.75" customHeight="1" x14ac:dyDescent="0.3">
      <c r="A14" s="7"/>
      <c r="B14" s="5" t="s">
        <v>338</v>
      </c>
      <c r="C14" s="10">
        <f>'CONS. MASTER B. SUMMARY F.ii'!C20</f>
        <v>2152520676</v>
      </c>
      <c r="D14" s="10">
        <f>'CONS. MASTER B. SUMMARY F.ii'!D20</f>
        <v>802608482.33999991</v>
      </c>
      <c r="E14" s="10">
        <f>'CONS. MASTER B. SUMMARY F.ii'!E20</f>
        <v>1171764597.4751999</v>
      </c>
      <c r="F14" s="7">
        <f t="shared" si="1"/>
        <v>37.286911632898992</v>
      </c>
    </row>
    <row r="15" spans="1:6" x14ac:dyDescent="0.3">
      <c r="A15" s="7"/>
      <c r="B15" s="7"/>
      <c r="C15" s="10"/>
      <c r="D15" s="10"/>
      <c r="E15" s="10"/>
      <c r="F15" s="7"/>
    </row>
    <row r="16" spans="1:6" ht="23.25" customHeight="1" x14ac:dyDescent="0.3">
      <c r="A16" s="7"/>
      <c r="B16" s="5" t="s">
        <v>326</v>
      </c>
      <c r="C16" s="10"/>
      <c r="D16" s="10"/>
      <c r="E16" s="10"/>
      <c r="F16" s="7"/>
    </row>
    <row r="17" spans="1:6" x14ac:dyDescent="0.3">
      <c r="A17" s="7"/>
      <c r="B17" s="7"/>
      <c r="C17" s="10"/>
      <c r="D17" s="10"/>
      <c r="E17" s="10"/>
      <c r="F17" s="7"/>
    </row>
    <row r="18" spans="1:6" ht="23.25" customHeight="1" x14ac:dyDescent="0.3">
      <c r="A18" s="5" t="s">
        <v>327</v>
      </c>
      <c r="B18" s="5" t="s">
        <v>328</v>
      </c>
      <c r="C18" s="11">
        <f>SUM(C19:C20)</f>
        <v>0</v>
      </c>
      <c r="D18" s="11">
        <f t="shared" ref="D18:E18" si="3">SUM(D19:D20)</f>
        <v>0</v>
      </c>
      <c r="E18" s="11">
        <f t="shared" si="3"/>
        <v>0</v>
      </c>
      <c r="F18" s="7" t="e">
        <f t="shared" si="1"/>
        <v>#DIV/0!</v>
      </c>
    </row>
    <row r="19" spans="1:6" ht="24" customHeight="1" x14ac:dyDescent="0.3">
      <c r="A19" s="7"/>
      <c r="B19" s="5" t="s">
        <v>339</v>
      </c>
      <c r="C19" s="10">
        <f>'SUMMARY OF REVENUE F.iii'!C147</f>
        <v>0</v>
      </c>
      <c r="D19" s="10">
        <f>'SUMMARY OF REVENUE F.iii'!D147</f>
        <v>0</v>
      </c>
      <c r="E19" s="10">
        <f>'SUMMARY OF REVENUE F.iii'!E147</f>
        <v>0</v>
      </c>
      <c r="F19" s="7" t="e">
        <f t="shared" si="1"/>
        <v>#DIV/0!</v>
      </c>
    </row>
    <row r="20" spans="1:6" ht="23.25" customHeight="1" x14ac:dyDescent="0.3">
      <c r="A20" s="7"/>
      <c r="B20" s="5" t="s">
        <v>340</v>
      </c>
      <c r="C20" s="10">
        <f>'CONS. MASTER B. SUMMARY F.ii'!C11</f>
        <v>0</v>
      </c>
      <c r="D20" s="10">
        <f>'CONS. MASTER B. SUMMARY F.ii'!D11</f>
        <v>0</v>
      </c>
      <c r="E20" s="10">
        <f>'CONS. MASTER B. SUMMARY F.ii'!E11</f>
        <v>0</v>
      </c>
      <c r="F20" s="7"/>
    </row>
    <row r="21" spans="1:6" x14ac:dyDescent="0.3">
      <c r="A21" s="7"/>
      <c r="B21" s="7"/>
      <c r="C21" s="10"/>
      <c r="D21" s="10"/>
      <c r="E21" s="10"/>
      <c r="F21" s="7"/>
    </row>
    <row r="22" spans="1:6" ht="25.5" customHeight="1" x14ac:dyDescent="0.3">
      <c r="A22" s="5" t="s">
        <v>329</v>
      </c>
      <c r="B22" s="5" t="s">
        <v>330</v>
      </c>
      <c r="C22" s="11">
        <f>'CONS. MASTER B. SUMMARY F.ii'!C27</f>
        <v>3253500000</v>
      </c>
      <c r="D22" s="11">
        <f>'CONS. MASTER B. SUMMARY F.ii'!D27</f>
        <v>1040930454</v>
      </c>
      <c r="E22" s="11">
        <f>'CONS. MASTER B. SUMMARY F.ii'!E27</f>
        <v>3516129991.71</v>
      </c>
      <c r="F22" s="7">
        <f t="shared" si="1"/>
        <v>31.99417408944214</v>
      </c>
    </row>
    <row r="23" spans="1:6" x14ac:dyDescent="0.3">
      <c r="A23" s="7"/>
      <c r="B23" s="7"/>
      <c r="C23" s="10"/>
      <c r="D23" s="10"/>
      <c r="E23" s="10"/>
      <c r="F23" s="7"/>
    </row>
    <row r="24" spans="1:6" ht="22.5" customHeight="1" x14ac:dyDescent="0.3">
      <c r="A24" s="5" t="s">
        <v>331</v>
      </c>
      <c r="B24" s="5" t="s">
        <v>332</v>
      </c>
      <c r="C24" s="11">
        <f>C7+C8+C18</f>
        <v>8687876602</v>
      </c>
      <c r="D24" s="11">
        <f t="shared" ref="D24:E24" si="4">D7+D8+D18</f>
        <v>3755843810.23</v>
      </c>
      <c r="E24" s="11">
        <f t="shared" si="4"/>
        <v>7647905000.5499992</v>
      </c>
      <c r="F24" s="7">
        <f t="shared" si="1"/>
        <v>43.230860454042165</v>
      </c>
    </row>
    <row r="25" spans="1:6" ht="21.75" customHeight="1" x14ac:dyDescent="0.3">
      <c r="A25" s="5" t="s">
        <v>333</v>
      </c>
      <c r="B25" s="5" t="s">
        <v>2</v>
      </c>
      <c r="C25" s="11">
        <f>C12+C22</f>
        <v>8687876602</v>
      </c>
      <c r="D25" s="11">
        <f t="shared" ref="D25:E25" si="5">D12+D22</f>
        <v>3475452597.3000002</v>
      </c>
      <c r="E25" s="11">
        <f t="shared" si="5"/>
        <v>7647905000.5455999</v>
      </c>
      <c r="F25" s="7">
        <f t="shared" si="1"/>
        <v>40.003475607606241</v>
      </c>
    </row>
    <row r="26" spans="1:6" x14ac:dyDescent="0.3">
      <c r="A26" s="7"/>
      <c r="B26" s="5" t="s">
        <v>334</v>
      </c>
      <c r="C26" s="11"/>
      <c r="D26" s="11"/>
      <c r="E26" s="11">
        <f t="shared" ref="E26" si="6">E7+E8+E18-E12-E22</f>
        <v>4.3992996215820313E-3</v>
      </c>
      <c r="F26" s="7"/>
    </row>
    <row r="27" spans="1:6" x14ac:dyDescent="0.3">
      <c r="A27" s="2"/>
      <c r="B27" s="2"/>
      <c r="C27" s="9"/>
      <c r="D27" s="9"/>
      <c r="E27" s="9"/>
      <c r="F27" s="2"/>
    </row>
  </sheetData>
  <sheetProtection algorithmName="SHA-512" hashValue="qmO+3fpLLGJo2mQPu5XZabw0Y4dHjITzFo3xC3zIClpno29HeLJamcZmU62joZLbhpizvikSBd35ehCDOHrh2w==" saltValue="thY5W6VTztTBRavqFt8UaQ==" spinCount="100000" sheet="1" objects="1" scenarios="1" formatColumns="0" formatRows="0" selectLockedCells="1"/>
  <mergeCells count="2">
    <mergeCell ref="A2:E2"/>
    <mergeCell ref="A3:E3"/>
  </mergeCells>
  <pageMargins left="0.51181102362204722" right="0.51181102362204722" top="0.74803149606299213" bottom="0.74803149606299213" header="0.31496062992125984" footer="0.31496062992125984"/>
  <pageSetup scale="75" orientation="landscape" r:id="rId1"/>
  <headerFooter>
    <oddFooter>&amp;C&amp;12Page 1</oddFooter>
  </headerFooter>
  <ignoredErrors>
    <ignoredError sqref="F22"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33"/>
  <sheetViews>
    <sheetView view="pageBreakPreview" topLeftCell="A3" zoomScale="90" zoomScaleNormal="130" zoomScaleSheetLayoutView="90" workbookViewId="0"/>
  </sheetViews>
  <sheetFormatPr defaultColWidth="8.81640625" defaultRowHeight="15" x14ac:dyDescent="0.3"/>
  <cols>
    <col min="1" max="1" width="15" style="1" customWidth="1"/>
    <col min="2" max="2" width="52" style="1" bestFit="1" customWidth="1"/>
    <col min="3" max="3" width="26.26953125" style="1" bestFit="1" customWidth="1"/>
    <col min="4" max="4" width="25.81640625" style="1" bestFit="1" customWidth="1"/>
    <col min="5" max="5" width="26.26953125" style="1" bestFit="1" customWidth="1"/>
    <col min="6" max="16384" width="8.81640625" style="1"/>
  </cols>
  <sheetData>
    <row r="1" spans="1:5" x14ac:dyDescent="0.3">
      <c r="A1" s="49"/>
      <c r="B1" s="49"/>
      <c r="C1" s="49"/>
      <c r="D1" s="49"/>
      <c r="E1" s="49"/>
    </row>
    <row r="2" spans="1:5" x14ac:dyDescent="0.3">
      <c r="A2" s="162" t="s">
        <v>461</v>
      </c>
      <c r="B2" s="162"/>
      <c r="C2" s="162"/>
      <c r="D2" s="162"/>
      <c r="E2" s="162"/>
    </row>
    <row r="3" spans="1:5" x14ac:dyDescent="0.3">
      <c r="A3" s="163" t="s">
        <v>734</v>
      </c>
      <c r="B3" s="163"/>
      <c r="C3" s="163"/>
      <c r="D3" s="163"/>
      <c r="E3" s="163"/>
    </row>
    <row r="4" spans="1:5" x14ac:dyDescent="0.3">
      <c r="A4" s="49"/>
      <c r="B4" s="49"/>
      <c r="C4" s="49"/>
      <c r="D4" s="49"/>
      <c r="E4" s="49"/>
    </row>
    <row r="5" spans="1:5" ht="45" x14ac:dyDescent="0.3">
      <c r="A5" s="46" t="s">
        <v>290</v>
      </c>
      <c r="B5" s="46" t="s">
        <v>1</v>
      </c>
      <c r="C5" s="50" t="s">
        <v>596</v>
      </c>
      <c r="D5" s="50" t="s">
        <v>597</v>
      </c>
      <c r="E5" s="50" t="s">
        <v>598</v>
      </c>
    </row>
    <row r="6" spans="1:5" x14ac:dyDescent="0.3">
      <c r="A6" s="44">
        <v>1</v>
      </c>
      <c r="B6" s="46" t="s">
        <v>291</v>
      </c>
      <c r="C6" s="52">
        <v>56198243</v>
      </c>
      <c r="D6" s="52"/>
      <c r="E6" s="52">
        <v>68807234.700000003</v>
      </c>
    </row>
    <row r="7" spans="1:5" x14ac:dyDescent="0.3">
      <c r="A7" s="7">
        <v>2</v>
      </c>
      <c r="B7" s="13" t="s">
        <v>292</v>
      </c>
      <c r="C7" s="10"/>
      <c r="D7" s="10"/>
      <c r="E7" s="10"/>
    </row>
    <row r="8" spans="1:5" x14ac:dyDescent="0.3">
      <c r="A8" s="7">
        <v>3</v>
      </c>
      <c r="B8" s="7" t="s">
        <v>293</v>
      </c>
      <c r="C8" s="10">
        <f>'SUMMARY OF REVENUE F.iii'!C6</f>
        <v>8518648518</v>
      </c>
      <c r="D8" s="10">
        <f>'SUMMARY OF REVENUE F.iii'!D6</f>
        <v>3698846292.0799999</v>
      </c>
      <c r="E8" s="10">
        <f>'SUMMARY OF REVENUE F.iii'!E6</f>
        <v>7277914570.3599997</v>
      </c>
    </row>
    <row r="9" spans="1:5" x14ac:dyDescent="0.3">
      <c r="A9" s="7">
        <v>4</v>
      </c>
      <c r="B9" s="7" t="s">
        <v>294</v>
      </c>
      <c r="C9" s="10">
        <f>'SUMMARY OF REVENUE F.iii'!C20</f>
        <v>113029841</v>
      </c>
      <c r="D9" s="10">
        <f>'SUMMARY OF REVENUE F.iii'!D20</f>
        <v>56997518.150000006</v>
      </c>
      <c r="E9" s="10">
        <f>'SUMMARY OF REVENUE F.iii'!E20</f>
        <v>301183195.49000001</v>
      </c>
    </row>
    <row r="10" spans="1:5" x14ac:dyDescent="0.3">
      <c r="A10" s="7">
        <v>5</v>
      </c>
      <c r="B10" s="7" t="s">
        <v>295</v>
      </c>
      <c r="C10" s="10">
        <f>'SUMMARY OF REVENUE F.iii'!C147</f>
        <v>0</v>
      </c>
      <c r="D10" s="10">
        <f>'SUMMARY OF REVENUE F.iii'!D147</f>
        <v>0</v>
      </c>
      <c r="E10" s="10">
        <f>'SUMMARY OF REVENUE F.iii'!E147</f>
        <v>0</v>
      </c>
    </row>
    <row r="11" spans="1:5" x14ac:dyDescent="0.3">
      <c r="A11" s="7">
        <v>6</v>
      </c>
      <c r="B11" s="7" t="s">
        <v>296</v>
      </c>
      <c r="C11" s="10">
        <f>'SUMMARY OF REVENUE F.iii'!C157</f>
        <v>0</v>
      </c>
      <c r="D11" s="10">
        <f>'SUMMARY OF REVENUE F.iii'!D157</f>
        <v>0</v>
      </c>
      <c r="E11" s="10">
        <f>'SUMMARY OF REVENUE F.iii'!E157</f>
        <v>0</v>
      </c>
    </row>
    <row r="12" spans="1:5" x14ac:dyDescent="0.3">
      <c r="A12" s="5">
        <v>7</v>
      </c>
      <c r="B12" s="5" t="s">
        <v>297</v>
      </c>
      <c r="C12" s="11">
        <f>SUM(C8:C11)</f>
        <v>8631678359</v>
      </c>
      <c r="D12" s="11">
        <f t="shared" ref="D12:E12" si="0">SUM(D8:D11)</f>
        <v>3755843810.23</v>
      </c>
      <c r="E12" s="11">
        <f t="shared" si="0"/>
        <v>7579097765.8499994</v>
      </c>
    </row>
    <row r="13" spans="1:5" x14ac:dyDescent="0.3">
      <c r="A13" s="5">
        <v>8</v>
      </c>
      <c r="B13" s="5" t="s">
        <v>298</v>
      </c>
      <c r="C13" s="11">
        <f>C6+C12</f>
        <v>8687876602</v>
      </c>
      <c r="D13" s="11">
        <f t="shared" ref="D13:E13" si="1">D6+D12</f>
        <v>3755843810.23</v>
      </c>
      <c r="E13" s="11">
        <f t="shared" si="1"/>
        <v>7647905000.5499992</v>
      </c>
    </row>
    <row r="14" spans="1:5" x14ac:dyDescent="0.3">
      <c r="A14" s="7">
        <v>9</v>
      </c>
      <c r="B14" s="13" t="s">
        <v>299</v>
      </c>
      <c r="C14" s="10"/>
      <c r="D14" s="10"/>
      <c r="E14" s="10"/>
    </row>
    <row r="15" spans="1:5" x14ac:dyDescent="0.3">
      <c r="A15" s="7">
        <v>10</v>
      </c>
      <c r="B15" s="5" t="s">
        <v>300</v>
      </c>
      <c r="C15" s="11"/>
      <c r="D15" s="11"/>
      <c r="E15" s="11"/>
    </row>
    <row r="16" spans="1:5" x14ac:dyDescent="0.3">
      <c r="A16" s="7">
        <v>11</v>
      </c>
      <c r="B16" s="7" t="s">
        <v>301</v>
      </c>
      <c r="C16" s="10">
        <v>0</v>
      </c>
      <c r="D16" s="10">
        <v>0</v>
      </c>
      <c r="E16" s="10">
        <v>0</v>
      </c>
    </row>
    <row r="17" spans="1:5" x14ac:dyDescent="0.3">
      <c r="A17" s="5">
        <v>12</v>
      </c>
      <c r="B17" s="5" t="s">
        <v>302</v>
      </c>
      <c r="C17" s="11">
        <f>C16</f>
        <v>0</v>
      </c>
      <c r="D17" s="11">
        <f t="shared" ref="D17:E17" si="2">D16</f>
        <v>0</v>
      </c>
      <c r="E17" s="11">
        <f t="shared" si="2"/>
        <v>0</v>
      </c>
    </row>
    <row r="18" spans="1:5" x14ac:dyDescent="0.3">
      <c r="A18" s="7">
        <v>13</v>
      </c>
      <c r="B18" s="5" t="s">
        <v>303</v>
      </c>
      <c r="C18" s="11"/>
      <c r="D18" s="11"/>
      <c r="E18" s="11"/>
    </row>
    <row r="19" spans="1:5" x14ac:dyDescent="0.3">
      <c r="A19" s="7">
        <v>14</v>
      </c>
      <c r="B19" s="7" t="s">
        <v>304</v>
      </c>
      <c r="C19" s="10">
        <f>'SUMMARY OF EXP F.iv'!C7</f>
        <v>3281855926</v>
      </c>
      <c r="D19" s="10">
        <f>'SUMMARY OF EXP F.iv'!D7</f>
        <v>1631913660.9600003</v>
      </c>
      <c r="E19" s="10">
        <f>'SUMMARY OF EXP F.iv'!E7</f>
        <v>2960010411.3604002</v>
      </c>
    </row>
    <row r="20" spans="1:5" x14ac:dyDescent="0.3">
      <c r="A20" s="7">
        <v>15</v>
      </c>
      <c r="B20" s="7" t="s">
        <v>305</v>
      </c>
      <c r="C20" s="10">
        <f>'SUMMARY OF EXP F.iv'!C25</f>
        <v>2152520676</v>
      </c>
      <c r="D20" s="10">
        <f>'SUMMARY OF EXP F.iv'!D25</f>
        <v>802608482.33999991</v>
      </c>
      <c r="E20" s="10">
        <f>'SUMMARY OF EXP F.iv'!E25</f>
        <v>1171764597.4751999</v>
      </c>
    </row>
    <row r="21" spans="1:5" x14ac:dyDescent="0.3">
      <c r="A21" s="5">
        <v>16</v>
      </c>
      <c r="B21" s="5" t="s">
        <v>306</v>
      </c>
      <c r="C21" s="11">
        <f>SUM(C19:C20)</f>
        <v>5434376602</v>
      </c>
      <c r="D21" s="11">
        <f t="shared" ref="D21:E21" si="3">SUM(D19:D20)</f>
        <v>2434522143.3000002</v>
      </c>
      <c r="E21" s="11">
        <f t="shared" si="3"/>
        <v>4131775008.8355999</v>
      </c>
    </row>
    <row r="22" spans="1:5" x14ac:dyDescent="0.3">
      <c r="A22" s="5">
        <v>17</v>
      </c>
      <c r="B22" s="5" t="s">
        <v>307</v>
      </c>
      <c r="C22" s="11">
        <f>C17+C21</f>
        <v>5434376602</v>
      </c>
      <c r="D22" s="11">
        <f t="shared" ref="D22:E22" si="4">D17+D21</f>
        <v>2434522143.3000002</v>
      </c>
      <c r="E22" s="11">
        <f t="shared" si="4"/>
        <v>4131775008.8355999</v>
      </c>
    </row>
    <row r="23" spans="1:5" x14ac:dyDescent="0.3">
      <c r="A23" s="7">
        <v>18</v>
      </c>
      <c r="B23" s="5" t="s">
        <v>308</v>
      </c>
      <c r="C23" s="11"/>
      <c r="D23" s="11"/>
      <c r="E23" s="11"/>
    </row>
    <row r="24" spans="1:5" ht="17.5" x14ac:dyDescent="0.3">
      <c r="A24" s="7">
        <v>19</v>
      </c>
      <c r="B24" s="7" t="s">
        <v>309</v>
      </c>
      <c r="C24" s="61">
        <f>'PMD CAPITAL EXP F.xii'!D6</f>
        <v>604500000</v>
      </c>
      <c r="D24" s="61">
        <f>'PMD CAPITAL EXP F.xii'!E6</f>
        <v>317904500</v>
      </c>
      <c r="E24" s="61">
        <f>'PMD CAPITAL EXP F.xii'!F6</f>
        <v>343000000</v>
      </c>
    </row>
    <row r="25" spans="1:5" ht="17.5" x14ac:dyDescent="0.3">
      <c r="A25" s="7">
        <v>20</v>
      </c>
      <c r="B25" s="7" t="s">
        <v>310</v>
      </c>
      <c r="C25" s="62">
        <f>'AGRIC CAPITAL EXP F.xii'!D6+'FINANCE CAPITAL EXP F.xii'!D6+'WORKS CAPITAL EXP F.xii'!D6</f>
        <v>1289500000</v>
      </c>
      <c r="D25" s="62">
        <f>'AGRIC CAPITAL EXP F.xii'!E6+'FINANCE CAPITAL EXP F.xii'!E6+'WORKS CAPITAL EXP F.xii'!E6</f>
        <v>473746567.75999999</v>
      </c>
      <c r="E25" s="62">
        <f>'AGRIC CAPITAL EXP F.xii'!F6+'FINANCE CAPITAL EXP F.xii'!F6+'WORKS CAPITAL EXP F.xii'!F6</f>
        <v>2529629991.71</v>
      </c>
    </row>
    <row r="26" spans="1:5" ht="17.5" x14ac:dyDescent="0.3">
      <c r="A26" s="7">
        <v>21</v>
      </c>
      <c r="B26" s="7" t="s">
        <v>311</v>
      </c>
      <c r="C26" s="62">
        <f>'ESD CAPITAL EXP F.xii'!D6+'PHC CAPITAL EXP F.xii'!D6+'WATSAN CAPITAL EXP F.xii'!D6</f>
        <v>1359500000</v>
      </c>
      <c r="D26" s="62">
        <f>'ESD CAPITAL EXP F.xii'!E6+'PHC CAPITAL EXP F.xii'!E6+'WATSAN CAPITAL EXP F.xii'!E6</f>
        <v>249279386.24000001</v>
      </c>
      <c r="E26" s="62">
        <f>'ESD CAPITAL EXP F.xii'!F6+'PHC CAPITAL EXP F.xii'!F6+'WATSAN CAPITAL EXP F.xii'!F6</f>
        <v>643500000</v>
      </c>
    </row>
    <row r="27" spans="1:5" x14ac:dyDescent="0.3">
      <c r="A27" s="5">
        <v>22</v>
      </c>
      <c r="B27" s="5" t="s">
        <v>312</v>
      </c>
      <c r="C27" s="11">
        <f>SUM(C24:C26)</f>
        <v>3253500000</v>
      </c>
      <c r="D27" s="11">
        <f t="shared" ref="D27:E27" si="5">SUM(D24:D26)</f>
        <v>1040930454</v>
      </c>
      <c r="E27" s="11">
        <f t="shared" si="5"/>
        <v>3516129991.71</v>
      </c>
    </row>
    <row r="28" spans="1:5" x14ac:dyDescent="0.3">
      <c r="A28" s="5">
        <v>23</v>
      </c>
      <c r="B28" s="5" t="s">
        <v>313</v>
      </c>
      <c r="C28" s="11">
        <f>C22+C27</f>
        <v>8687876602</v>
      </c>
      <c r="D28" s="11">
        <f t="shared" ref="D28:E28" si="6">D22+D27</f>
        <v>3475452597.3000002</v>
      </c>
      <c r="E28" s="11">
        <f t="shared" si="6"/>
        <v>7647905000.5455999</v>
      </c>
    </row>
    <row r="29" spans="1:5" x14ac:dyDescent="0.3">
      <c r="A29" s="7">
        <v>24</v>
      </c>
      <c r="B29" s="5" t="s">
        <v>314</v>
      </c>
      <c r="C29" s="11">
        <f>C13-C28</f>
        <v>0</v>
      </c>
      <c r="D29" s="11"/>
      <c r="E29" s="11">
        <f t="shared" ref="E29" si="7">E13-E28</f>
        <v>4.3992996215820313E-3</v>
      </c>
    </row>
    <row r="30" spans="1:5" x14ac:dyDescent="0.3">
      <c r="A30" s="7">
        <v>25</v>
      </c>
      <c r="B30" s="5" t="s">
        <v>315</v>
      </c>
      <c r="C30" s="10"/>
      <c r="D30" s="10"/>
      <c r="E30" s="10"/>
    </row>
    <row r="31" spans="1:5" x14ac:dyDescent="0.3">
      <c r="A31" s="7">
        <v>26</v>
      </c>
      <c r="B31" s="7" t="s">
        <v>316</v>
      </c>
      <c r="C31" s="10"/>
      <c r="D31" s="10"/>
      <c r="E31" s="10"/>
    </row>
    <row r="32" spans="1:5" x14ac:dyDescent="0.3">
      <c r="A32" s="7">
        <v>27</v>
      </c>
      <c r="B32" s="5" t="s">
        <v>317</v>
      </c>
      <c r="C32" s="11">
        <f>C31</f>
        <v>0</v>
      </c>
      <c r="D32" s="11"/>
      <c r="E32" s="11">
        <f t="shared" ref="E32" si="8">E31</f>
        <v>0</v>
      </c>
    </row>
    <row r="33" spans="1:5" x14ac:dyDescent="0.3">
      <c r="A33" s="5">
        <v>28</v>
      </c>
      <c r="B33" s="5" t="s">
        <v>318</v>
      </c>
      <c r="C33" s="11">
        <f t="shared" ref="C33:E33" si="9">C13+C32-C28</f>
        <v>0</v>
      </c>
      <c r="D33" s="11"/>
      <c r="E33" s="11">
        <f t="shared" si="9"/>
        <v>4.3992996215820313E-3</v>
      </c>
    </row>
  </sheetData>
  <sheetProtection algorithmName="SHA-512" hashValue="VBX9fLnTAyHtoUfwtvu1tDTszUDAihKEKahIC/D05b6ud7CJB/YZARsA2mRhWfp50ZKdRhXU9ZlfvwBa3J7FyA==" saltValue="1d5mv1of2urZsPCEo008Xw==" spinCount="100000" sheet="1" objects="1" scenarios="1" formatColumns="0" formatRows="0" selectLockedCells="1"/>
  <mergeCells count="2">
    <mergeCell ref="A3:E3"/>
    <mergeCell ref="A2:E2"/>
  </mergeCells>
  <pageMargins left="0.51181102362204722" right="0.51181102362204722" top="0.74803149606299213" bottom="0.74803149606299213" header="0.31496062992125984" footer="0.31496062992125984"/>
  <pageSetup scale="85" orientation="landscape" r:id="rId1"/>
  <headerFooter>
    <oddFooter>&amp;CPage 2</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158"/>
  <sheetViews>
    <sheetView view="pageBreakPreview" topLeftCell="A127" zoomScale="76" zoomScaleNormal="140" zoomScaleSheetLayoutView="76" workbookViewId="0">
      <selection activeCell="E104" sqref="E104"/>
    </sheetView>
  </sheetViews>
  <sheetFormatPr defaultColWidth="8.81640625" defaultRowHeight="15" x14ac:dyDescent="0.3"/>
  <cols>
    <col min="1" max="1" width="15" style="49" customWidth="1"/>
    <col min="2" max="2" width="52" style="49" bestFit="1" customWidth="1"/>
    <col min="3" max="5" width="24.26953125" style="49" bestFit="1" customWidth="1"/>
    <col min="6" max="16384" width="8.81640625" style="49"/>
  </cols>
  <sheetData>
    <row r="1" spans="1:5" x14ac:dyDescent="0.3">
      <c r="A1" s="162" t="s">
        <v>460</v>
      </c>
      <c r="B1" s="162"/>
      <c r="C1" s="162"/>
      <c r="D1" s="162"/>
      <c r="E1" s="162"/>
    </row>
    <row r="2" spans="1:5" x14ac:dyDescent="0.3">
      <c r="A2" s="163" t="s">
        <v>735</v>
      </c>
      <c r="B2" s="163"/>
      <c r="C2" s="163"/>
      <c r="D2" s="163"/>
      <c r="E2" s="163"/>
    </row>
    <row r="4" spans="1:5" ht="45" x14ac:dyDescent="0.3">
      <c r="A4" s="46" t="s">
        <v>0</v>
      </c>
      <c r="B4" s="47" t="s">
        <v>111</v>
      </c>
      <c r="C4" s="50" t="s">
        <v>596</v>
      </c>
      <c r="D4" s="50" t="s">
        <v>597</v>
      </c>
      <c r="E4" s="50" t="s">
        <v>598</v>
      </c>
    </row>
    <row r="5" spans="1:5" s="1" customFormat="1" x14ac:dyDescent="0.3">
      <c r="A5" s="14">
        <v>1</v>
      </c>
      <c r="B5" s="14" t="s">
        <v>342</v>
      </c>
      <c r="C5" s="11">
        <f>C6+C20+C147+C157</f>
        <v>8631678359</v>
      </c>
      <c r="D5" s="11">
        <f t="shared" ref="D5:E5" si="0">D6+D20+D147+D157</f>
        <v>3755843810.23</v>
      </c>
      <c r="E5" s="11">
        <f t="shared" si="0"/>
        <v>7579097765.8499994</v>
      </c>
    </row>
    <row r="6" spans="1:5" s="1" customFormat="1" x14ac:dyDescent="0.3">
      <c r="A6" s="14">
        <v>11</v>
      </c>
      <c r="B6" s="14" t="s">
        <v>343</v>
      </c>
      <c r="C6" s="11">
        <f>C7</f>
        <v>8518648518</v>
      </c>
      <c r="D6" s="11">
        <f t="shared" ref="D6:E6" si="1">D7</f>
        <v>3698846292.0799999</v>
      </c>
      <c r="E6" s="11">
        <f t="shared" si="1"/>
        <v>7277914570.3599997</v>
      </c>
    </row>
    <row r="7" spans="1:5" s="1" customFormat="1" x14ac:dyDescent="0.3">
      <c r="A7" s="14">
        <v>1101</v>
      </c>
      <c r="B7" s="14" t="s">
        <v>343</v>
      </c>
      <c r="C7" s="11">
        <f>C8+C11+C13</f>
        <v>8518648518</v>
      </c>
      <c r="D7" s="11">
        <f t="shared" ref="D7:E7" si="2">D8+D11+D13</f>
        <v>3698846292.0799999</v>
      </c>
      <c r="E7" s="11">
        <f t="shared" si="2"/>
        <v>7277914570.3599997</v>
      </c>
    </row>
    <row r="8" spans="1:5" s="1" customFormat="1" ht="28" x14ac:dyDescent="0.3">
      <c r="A8" s="14">
        <v>110101</v>
      </c>
      <c r="B8" s="15" t="s">
        <v>344</v>
      </c>
      <c r="C8" s="11">
        <f>SUM(C9:C10)</f>
        <v>3651405524</v>
      </c>
      <c r="D8" s="11">
        <f>SUM(D9:D10)</f>
        <v>1620356715.95</v>
      </c>
      <c r="E8" s="11">
        <f>SUM(E9:E10)</f>
        <v>3224859896.9000001</v>
      </c>
    </row>
    <row r="9" spans="1:5" x14ac:dyDescent="0.3">
      <c r="A9" s="53">
        <v>11010101</v>
      </c>
      <c r="B9" s="53" t="s">
        <v>727</v>
      </c>
      <c r="C9" s="51">
        <v>3597101940</v>
      </c>
      <c r="D9" s="51">
        <v>1620356715.95</v>
      </c>
      <c r="E9" s="51">
        <v>3159695596.0999999</v>
      </c>
    </row>
    <row r="10" spans="1:5" x14ac:dyDescent="0.3">
      <c r="A10" s="53">
        <v>11010101</v>
      </c>
      <c r="B10" s="53" t="s">
        <v>728</v>
      </c>
      <c r="C10" s="137">
        <v>54303584</v>
      </c>
      <c r="D10" s="51"/>
      <c r="E10" s="51">
        <v>65164300.799999997</v>
      </c>
    </row>
    <row r="11" spans="1:5" s="1" customFormat="1" x14ac:dyDescent="0.3">
      <c r="A11" s="14">
        <v>110102</v>
      </c>
      <c r="B11" s="14" t="s">
        <v>345</v>
      </c>
      <c r="C11" s="11">
        <f>C12</f>
        <v>2891532650</v>
      </c>
      <c r="D11" s="11">
        <f t="shared" ref="D11:E11" si="3">D12</f>
        <v>1769742672.45</v>
      </c>
      <c r="E11" s="11">
        <f t="shared" si="3"/>
        <v>3450998211.27</v>
      </c>
    </row>
    <row r="12" spans="1:5" x14ac:dyDescent="0.3">
      <c r="A12" s="53">
        <v>11010201</v>
      </c>
      <c r="B12" s="53" t="s">
        <v>346</v>
      </c>
      <c r="C12" s="138">
        <v>2891532650</v>
      </c>
      <c r="D12" s="139">
        <v>1769742672.45</v>
      </c>
      <c r="E12" s="51">
        <v>3450998211.27</v>
      </c>
    </row>
    <row r="13" spans="1:5" s="1" customFormat="1" x14ac:dyDescent="0.3">
      <c r="A13" s="14">
        <v>110103</v>
      </c>
      <c r="B13" s="14" t="s">
        <v>347</v>
      </c>
      <c r="C13" s="11">
        <f>SUM(C14:C19)</f>
        <v>1975710344</v>
      </c>
      <c r="D13" s="11">
        <f t="shared" ref="D13:E13" si="4">SUM(D14:D19)</f>
        <v>308746903.68000001</v>
      </c>
      <c r="E13" s="11">
        <f t="shared" si="4"/>
        <v>602056462.18999994</v>
      </c>
    </row>
    <row r="14" spans="1:5" x14ac:dyDescent="0.3">
      <c r="A14" s="53">
        <v>11010301</v>
      </c>
      <c r="B14" s="53" t="s">
        <v>348</v>
      </c>
      <c r="C14" s="51"/>
      <c r="D14" s="51"/>
      <c r="E14" s="51"/>
    </row>
    <row r="15" spans="1:5" x14ac:dyDescent="0.3">
      <c r="A15" s="53">
        <v>11010304</v>
      </c>
      <c r="B15" s="53" t="s">
        <v>349</v>
      </c>
      <c r="C15" s="51"/>
      <c r="D15" s="51"/>
      <c r="E15" s="51"/>
    </row>
    <row r="16" spans="1:5" x14ac:dyDescent="0.3">
      <c r="A16" s="53">
        <v>11010304</v>
      </c>
      <c r="B16" s="53" t="s">
        <v>882</v>
      </c>
      <c r="C16" s="137">
        <v>1849848850</v>
      </c>
      <c r="D16" s="139">
        <v>91359590.730000004</v>
      </c>
      <c r="E16" s="51">
        <v>178151201.91999999</v>
      </c>
    </row>
    <row r="17" spans="1:5" x14ac:dyDescent="0.3">
      <c r="A17" s="53">
        <v>11010304</v>
      </c>
      <c r="B17" s="53" t="s">
        <v>883</v>
      </c>
      <c r="C17" s="137">
        <v>125861494</v>
      </c>
      <c r="D17" s="140">
        <v>161859507.06</v>
      </c>
      <c r="E17" s="51">
        <v>315626038.76999998</v>
      </c>
    </row>
    <row r="18" spans="1:5" x14ac:dyDescent="0.3">
      <c r="A18" s="53">
        <v>11010304</v>
      </c>
      <c r="B18" s="53" t="s">
        <v>884</v>
      </c>
      <c r="C18" s="51"/>
      <c r="D18" s="140">
        <v>24505410.010000002</v>
      </c>
      <c r="E18" s="51">
        <v>47785549.530000001</v>
      </c>
    </row>
    <row r="19" spans="1:5" x14ac:dyDescent="0.3">
      <c r="A19" s="53">
        <v>11010304</v>
      </c>
      <c r="B19" s="53" t="s">
        <v>885</v>
      </c>
      <c r="C19" s="51"/>
      <c r="D19" s="140">
        <v>31022395.879999999</v>
      </c>
      <c r="E19" s="51">
        <v>60493671.969999999</v>
      </c>
    </row>
    <row r="20" spans="1:5" s="1" customFormat="1" x14ac:dyDescent="0.3">
      <c r="A20" s="14">
        <v>12</v>
      </c>
      <c r="B20" s="14" t="s">
        <v>350</v>
      </c>
      <c r="C20" s="11">
        <f>C21+C27</f>
        <v>113029841</v>
      </c>
      <c r="D20" s="11">
        <f t="shared" ref="D20:E20" si="5">D21+D27</f>
        <v>56997518.150000006</v>
      </c>
      <c r="E20" s="11">
        <f t="shared" si="5"/>
        <v>301183195.49000001</v>
      </c>
    </row>
    <row r="21" spans="1:5" s="1" customFormat="1" x14ac:dyDescent="0.3">
      <c r="A21" s="14">
        <v>1201</v>
      </c>
      <c r="B21" s="14" t="s">
        <v>351</v>
      </c>
      <c r="C21" s="11">
        <f>C22</f>
        <v>0</v>
      </c>
      <c r="D21" s="11">
        <f t="shared" ref="D21:E21" si="6">D22</f>
        <v>0</v>
      </c>
      <c r="E21" s="11">
        <f t="shared" si="6"/>
        <v>0</v>
      </c>
    </row>
    <row r="22" spans="1:5" s="1" customFormat="1" x14ac:dyDescent="0.3">
      <c r="A22" s="14">
        <v>120103</v>
      </c>
      <c r="B22" s="14" t="s">
        <v>352</v>
      </c>
      <c r="C22" s="11">
        <f>SUM(C23:C26)</f>
        <v>0</v>
      </c>
      <c r="D22" s="11">
        <f t="shared" ref="D22:E22" si="7">SUM(D23:D26)</f>
        <v>0</v>
      </c>
      <c r="E22" s="11">
        <f t="shared" si="7"/>
        <v>0</v>
      </c>
    </row>
    <row r="23" spans="1:5" x14ac:dyDescent="0.3">
      <c r="A23" s="53">
        <v>12010301</v>
      </c>
      <c r="B23" s="53" t="s">
        <v>353</v>
      </c>
      <c r="C23" s="51"/>
      <c r="D23" s="51"/>
      <c r="E23" s="51"/>
    </row>
    <row r="24" spans="1:5" x14ac:dyDescent="0.3">
      <c r="A24" s="53">
        <v>12010303</v>
      </c>
      <c r="B24" s="53" t="s">
        <v>354</v>
      </c>
      <c r="C24" s="51"/>
      <c r="D24" s="51"/>
      <c r="E24" s="51"/>
    </row>
    <row r="25" spans="1:5" x14ac:dyDescent="0.3">
      <c r="A25" s="53">
        <v>12010305</v>
      </c>
      <c r="B25" s="53" t="s">
        <v>355</v>
      </c>
      <c r="C25" s="51"/>
      <c r="D25" s="51"/>
      <c r="E25" s="51"/>
    </row>
    <row r="26" spans="1:5" x14ac:dyDescent="0.3">
      <c r="A26" s="53">
        <v>12010306</v>
      </c>
      <c r="B26" s="53" t="s">
        <v>356</v>
      </c>
      <c r="C26" s="51"/>
      <c r="D26" s="51"/>
      <c r="E26" s="51"/>
    </row>
    <row r="27" spans="1:5" s="1" customFormat="1" x14ac:dyDescent="0.3">
      <c r="A27" s="14">
        <v>12020000</v>
      </c>
      <c r="B27" s="14" t="s">
        <v>357</v>
      </c>
      <c r="C27" s="11">
        <f>C28+C70+C107+C109+C124+C134+C138+C140+C142+C145</f>
        <v>113029841</v>
      </c>
      <c r="D27" s="11">
        <f t="shared" ref="D27:E27" si="8">D28+D70+D107+D109+D124+D134+D138+D140+D142+D145</f>
        <v>56997518.150000006</v>
      </c>
      <c r="E27" s="11">
        <f t="shared" si="8"/>
        <v>301183195.49000001</v>
      </c>
    </row>
    <row r="28" spans="1:5" s="1" customFormat="1" x14ac:dyDescent="0.3">
      <c r="A28" s="14">
        <v>12020100</v>
      </c>
      <c r="B28" s="14" t="s">
        <v>358</v>
      </c>
      <c r="C28" s="11">
        <f>SUM(C29:C69)</f>
        <v>2180000</v>
      </c>
      <c r="D28" s="11">
        <f>SUM(D29:D69)</f>
        <v>1860000</v>
      </c>
      <c r="E28" s="11">
        <f>SUM(E29:E69)</f>
        <v>4950000</v>
      </c>
    </row>
    <row r="29" spans="1:5" x14ac:dyDescent="0.3">
      <c r="A29" s="53">
        <v>12020105</v>
      </c>
      <c r="B29" s="53" t="s">
        <v>359</v>
      </c>
      <c r="C29" s="51"/>
      <c r="D29" s="51"/>
      <c r="E29" s="51"/>
    </row>
    <row r="30" spans="1:5" x14ac:dyDescent="0.3">
      <c r="A30" s="53">
        <v>12020109</v>
      </c>
      <c r="B30" s="53" t="s">
        <v>360</v>
      </c>
      <c r="C30" s="51">
        <v>30000</v>
      </c>
      <c r="D30" s="51"/>
      <c r="E30" s="51"/>
    </row>
    <row r="31" spans="1:5" x14ac:dyDescent="0.3">
      <c r="A31" s="53">
        <v>12020111</v>
      </c>
      <c r="B31" s="53" t="s">
        <v>361</v>
      </c>
      <c r="C31" s="51">
        <v>30000</v>
      </c>
      <c r="D31" s="51">
        <v>15000</v>
      </c>
      <c r="E31" s="51">
        <v>40000</v>
      </c>
    </row>
    <row r="32" spans="1:5" x14ac:dyDescent="0.3">
      <c r="A32" s="53">
        <v>12020113</v>
      </c>
      <c r="B32" s="53" t="s">
        <v>362</v>
      </c>
      <c r="C32" s="51">
        <v>20000</v>
      </c>
      <c r="D32" s="51">
        <v>10000</v>
      </c>
      <c r="E32" s="51">
        <v>20000</v>
      </c>
    </row>
    <row r="33" spans="1:5" x14ac:dyDescent="0.3">
      <c r="A33" s="53">
        <v>12020114</v>
      </c>
      <c r="B33" s="53" t="s">
        <v>363</v>
      </c>
      <c r="C33" s="51"/>
      <c r="D33" s="51"/>
      <c r="E33" s="51"/>
    </row>
    <row r="34" spans="1:5" x14ac:dyDescent="0.3">
      <c r="A34" s="53">
        <v>12020115</v>
      </c>
      <c r="B34" s="53" t="s">
        <v>364</v>
      </c>
      <c r="C34" s="51"/>
      <c r="D34" s="51"/>
      <c r="E34" s="51"/>
    </row>
    <row r="35" spans="1:5" x14ac:dyDescent="0.3">
      <c r="A35" s="53">
        <v>12020116</v>
      </c>
      <c r="B35" s="53" t="s">
        <v>365</v>
      </c>
      <c r="C35" s="51"/>
      <c r="D35" s="51"/>
      <c r="E35" s="51"/>
    </row>
    <row r="36" spans="1:5" x14ac:dyDescent="0.3">
      <c r="A36" s="53">
        <v>12020117</v>
      </c>
      <c r="B36" s="53" t="s">
        <v>366</v>
      </c>
      <c r="C36" s="51"/>
      <c r="D36" s="51"/>
      <c r="E36" s="51"/>
    </row>
    <row r="37" spans="1:5" x14ac:dyDescent="0.3">
      <c r="A37" s="53">
        <v>12020118</v>
      </c>
      <c r="B37" s="53" t="s">
        <v>367</v>
      </c>
      <c r="C37" s="51"/>
      <c r="D37" s="51"/>
      <c r="E37" s="51"/>
    </row>
    <row r="38" spans="1:5" x14ac:dyDescent="0.3">
      <c r="A38" s="53">
        <v>12020119</v>
      </c>
      <c r="B38" s="53" t="s">
        <v>368</v>
      </c>
      <c r="C38" s="51"/>
      <c r="D38" s="51"/>
      <c r="E38" s="51"/>
    </row>
    <row r="39" spans="1:5" x14ac:dyDescent="0.3">
      <c r="A39" s="53">
        <v>12020120</v>
      </c>
      <c r="B39" s="53" t="s">
        <v>369</v>
      </c>
      <c r="C39" s="51"/>
      <c r="D39" s="51"/>
      <c r="E39" s="51"/>
    </row>
    <row r="40" spans="1:5" x14ac:dyDescent="0.3">
      <c r="A40" s="53">
        <v>12020121</v>
      </c>
      <c r="B40" s="53" t="s">
        <v>370</v>
      </c>
      <c r="C40" s="51"/>
      <c r="D40" s="51"/>
      <c r="E40" s="51"/>
    </row>
    <row r="41" spans="1:5" x14ac:dyDescent="0.3">
      <c r="A41" s="53">
        <v>12020122</v>
      </c>
      <c r="B41" s="53" t="s">
        <v>371</v>
      </c>
      <c r="C41" s="136">
        <v>50000</v>
      </c>
      <c r="D41" s="136">
        <v>60000</v>
      </c>
      <c r="E41" s="136">
        <v>80000</v>
      </c>
    </row>
    <row r="42" spans="1:5" x14ac:dyDescent="0.3">
      <c r="A42" s="53">
        <v>12020124</v>
      </c>
      <c r="B42" s="53" t="s">
        <v>372</v>
      </c>
      <c r="C42" s="136">
        <v>1000000</v>
      </c>
      <c r="D42" s="136">
        <v>1000000</v>
      </c>
      <c r="E42" s="136">
        <v>2000000</v>
      </c>
    </row>
    <row r="43" spans="1:5" x14ac:dyDescent="0.3">
      <c r="A43" s="53">
        <v>12020126</v>
      </c>
      <c r="B43" s="53" t="s">
        <v>886</v>
      </c>
      <c r="C43" s="51"/>
      <c r="D43" s="51"/>
      <c r="E43" s="51"/>
    </row>
    <row r="44" spans="1:5" x14ac:dyDescent="0.3">
      <c r="A44" s="53">
        <v>12020126</v>
      </c>
      <c r="B44" s="53" t="s">
        <v>887</v>
      </c>
      <c r="C44" s="118">
        <v>250000</v>
      </c>
      <c r="D44" s="75">
        <v>200000</v>
      </c>
      <c r="E44" s="119">
        <v>1500000</v>
      </c>
    </row>
    <row r="45" spans="1:5" x14ac:dyDescent="0.3">
      <c r="A45" s="53">
        <v>12020126</v>
      </c>
      <c r="B45" s="53" t="s">
        <v>888</v>
      </c>
      <c r="C45" s="118">
        <v>500000</v>
      </c>
      <c r="D45" s="75">
        <v>450000</v>
      </c>
      <c r="E45" s="118">
        <v>1000000</v>
      </c>
    </row>
    <row r="46" spans="1:5" x14ac:dyDescent="0.3">
      <c r="A46" s="53">
        <v>12020128</v>
      </c>
      <c r="B46" s="53" t="s">
        <v>373</v>
      </c>
      <c r="C46" s="118">
        <v>50000</v>
      </c>
      <c r="D46" s="75">
        <v>20000</v>
      </c>
      <c r="E46" s="118">
        <v>50000</v>
      </c>
    </row>
    <row r="47" spans="1:5" x14ac:dyDescent="0.3">
      <c r="A47" s="53">
        <v>12020129</v>
      </c>
      <c r="B47" s="53" t="s">
        <v>374</v>
      </c>
      <c r="C47" s="118"/>
      <c r="D47" s="75"/>
      <c r="E47" s="118"/>
    </row>
    <row r="48" spans="1:5" x14ac:dyDescent="0.3">
      <c r="A48" s="53">
        <v>12020130</v>
      </c>
      <c r="B48" s="53" t="s">
        <v>375</v>
      </c>
      <c r="C48" s="118">
        <v>20000</v>
      </c>
      <c r="D48" s="75">
        <v>10000</v>
      </c>
      <c r="E48" s="118">
        <v>20000</v>
      </c>
    </row>
    <row r="49" spans="1:5" x14ac:dyDescent="0.3">
      <c r="A49" s="53">
        <v>12020132</v>
      </c>
      <c r="B49" s="53" t="s">
        <v>376</v>
      </c>
      <c r="C49" s="51"/>
      <c r="D49" s="51"/>
      <c r="E49" s="51"/>
    </row>
    <row r="50" spans="1:5" x14ac:dyDescent="0.3">
      <c r="A50" s="53">
        <v>12020134</v>
      </c>
      <c r="B50" s="53" t="s">
        <v>377</v>
      </c>
      <c r="C50" s="51"/>
      <c r="D50" s="51"/>
      <c r="E50" s="51"/>
    </row>
    <row r="51" spans="1:5" x14ac:dyDescent="0.3">
      <c r="A51" s="53">
        <v>12020135</v>
      </c>
      <c r="B51" s="53" t="s">
        <v>378</v>
      </c>
      <c r="C51" s="51"/>
      <c r="D51" s="51"/>
      <c r="E51" s="51"/>
    </row>
    <row r="52" spans="1:5" x14ac:dyDescent="0.3">
      <c r="A52" s="53">
        <v>12020136</v>
      </c>
      <c r="B52" s="53" t="s">
        <v>379</v>
      </c>
      <c r="C52" s="51"/>
      <c r="D52" s="51"/>
      <c r="E52" s="51"/>
    </row>
    <row r="53" spans="1:5" x14ac:dyDescent="0.3">
      <c r="A53" s="53">
        <v>12020137</v>
      </c>
      <c r="B53" s="53" t="s">
        <v>380</v>
      </c>
      <c r="C53" s="51"/>
      <c r="D53" s="51"/>
      <c r="E53" s="51"/>
    </row>
    <row r="54" spans="1:5" x14ac:dyDescent="0.3">
      <c r="A54" s="53">
        <v>12020137</v>
      </c>
      <c r="B54" s="120" t="s">
        <v>889</v>
      </c>
      <c r="C54" s="118">
        <v>30000</v>
      </c>
      <c r="D54" s="75">
        <v>10000</v>
      </c>
      <c r="E54" s="118">
        <v>30000</v>
      </c>
    </row>
    <row r="55" spans="1:5" x14ac:dyDescent="0.3">
      <c r="A55" s="53">
        <v>12020137</v>
      </c>
      <c r="B55" s="120" t="s">
        <v>890</v>
      </c>
      <c r="C55" s="119">
        <v>30000</v>
      </c>
      <c r="D55" s="70">
        <v>15000</v>
      </c>
      <c r="E55" s="118">
        <v>30000</v>
      </c>
    </row>
    <row r="56" spans="1:5" x14ac:dyDescent="0.3">
      <c r="A56" s="53">
        <v>12020137</v>
      </c>
      <c r="B56" s="121" t="s">
        <v>891</v>
      </c>
      <c r="C56" s="119">
        <v>20000</v>
      </c>
      <c r="D56" s="75">
        <v>10000</v>
      </c>
      <c r="E56" s="118">
        <v>20000</v>
      </c>
    </row>
    <row r="57" spans="1:5" x14ac:dyDescent="0.3">
      <c r="A57" s="53">
        <v>12020137</v>
      </c>
      <c r="B57" s="121" t="s">
        <v>892</v>
      </c>
      <c r="C57" s="119">
        <v>30000</v>
      </c>
      <c r="D57" s="75">
        <v>20000</v>
      </c>
      <c r="E57" s="118">
        <v>30000</v>
      </c>
    </row>
    <row r="58" spans="1:5" x14ac:dyDescent="0.3">
      <c r="A58" s="53">
        <v>12020137</v>
      </c>
      <c r="B58" s="121" t="s">
        <v>893</v>
      </c>
      <c r="C58" s="122">
        <v>10000</v>
      </c>
      <c r="D58" s="123"/>
      <c r="E58" s="124">
        <v>10000</v>
      </c>
    </row>
    <row r="59" spans="1:5" x14ac:dyDescent="0.3">
      <c r="A59" s="53">
        <v>12020137</v>
      </c>
      <c r="B59" s="121" t="s">
        <v>894</v>
      </c>
      <c r="C59" s="122">
        <v>20000</v>
      </c>
      <c r="D59" s="123"/>
      <c r="E59" s="124">
        <v>20000</v>
      </c>
    </row>
    <row r="60" spans="1:5" x14ac:dyDescent="0.3">
      <c r="A60" s="53">
        <v>12020137</v>
      </c>
      <c r="B60" s="121" t="s">
        <v>895</v>
      </c>
      <c r="C60" s="122">
        <v>10000</v>
      </c>
      <c r="D60" s="123">
        <v>5000</v>
      </c>
      <c r="E60" s="124">
        <v>10000</v>
      </c>
    </row>
    <row r="61" spans="1:5" x14ac:dyDescent="0.3">
      <c r="A61" s="53">
        <v>12020137</v>
      </c>
      <c r="B61" s="121" t="s">
        <v>896</v>
      </c>
      <c r="C61" s="122">
        <v>5000</v>
      </c>
      <c r="D61" s="123">
        <v>4000</v>
      </c>
      <c r="E61" s="124">
        <v>5000</v>
      </c>
    </row>
    <row r="62" spans="1:5" x14ac:dyDescent="0.3">
      <c r="A62" s="53">
        <v>12020137</v>
      </c>
      <c r="B62" s="121" t="s">
        <v>897</v>
      </c>
      <c r="C62" s="122">
        <v>10000</v>
      </c>
      <c r="D62" s="123">
        <v>6000</v>
      </c>
      <c r="E62" s="124">
        <v>10000</v>
      </c>
    </row>
    <row r="63" spans="1:5" x14ac:dyDescent="0.3">
      <c r="A63" s="53">
        <v>12020137</v>
      </c>
      <c r="B63" s="121" t="s">
        <v>898</v>
      </c>
      <c r="C63" s="122">
        <v>5000</v>
      </c>
      <c r="D63" s="123"/>
      <c r="E63" s="124">
        <v>5000</v>
      </c>
    </row>
    <row r="64" spans="1:5" x14ac:dyDescent="0.3">
      <c r="A64" s="53">
        <v>12020137</v>
      </c>
      <c r="B64" s="121" t="s">
        <v>899</v>
      </c>
      <c r="C64" s="122">
        <v>10000</v>
      </c>
      <c r="D64" s="123">
        <v>5000</v>
      </c>
      <c r="E64" s="124">
        <v>20000</v>
      </c>
    </row>
    <row r="65" spans="1:5" x14ac:dyDescent="0.3">
      <c r="A65" s="53">
        <v>12020138</v>
      </c>
      <c r="B65" s="53" t="s">
        <v>381</v>
      </c>
      <c r="C65" s="136">
        <v>50000</v>
      </c>
      <c r="D65" s="136">
        <v>20000</v>
      </c>
      <c r="E65" s="136">
        <v>50000</v>
      </c>
    </row>
    <row r="66" spans="1:5" x14ac:dyDescent="0.3">
      <c r="A66" s="53">
        <v>12020141</v>
      </c>
      <c r="B66" s="53" t="s">
        <v>382</v>
      </c>
      <c r="C66" s="51"/>
      <c r="D66" s="51"/>
      <c r="E66" s="51"/>
    </row>
    <row r="67" spans="1:5" x14ac:dyDescent="0.3">
      <c r="A67" s="53">
        <v>12020142</v>
      </c>
      <c r="B67" s="53" t="s">
        <v>383</v>
      </c>
      <c r="C67" s="51"/>
      <c r="D67" s="51"/>
      <c r="E67" s="51"/>
    </row>
    <row r="68" spans="1:5" x14ac:dyDescent="0.3">
      <c r="A68" s="53">
        <v>12020143</v>
      </c>
      <c r="B68" s="53" t="s">
        <v>384</v>
      </c>
      <c r="C68" s="51"/>
      <c r="D68" s="51"/>
      <c r="E68" s="51"/>
    </row>
    <row r="69" spans="1:5" x14ac:dyDescent="0.3">
      <c r="A69" s="53">
        <v>12020145</v>
      </c>
      <c r="B69" s="53" t="s">
        <v>385</v>
      </c>
      <c r="C69" s="51"/>
      <c r="D69" s="51"/>
      <c r="E69" s="51"/>
    </row>
    <row r="70" spans="1:5" s="1" customFormat="1" x14ac:dyDescent="0.3">
      <c r="A70" s="14">
        <v>12020400</v>
      </c>
      <c r="B70" s="14" t="s">
        <v>386</v>
      </c>
      <c r="C70" s="11">
        <f>SUM(C71:C106)</f>
        <v>61580000</v>
      </c>
      <c r="D70" s="11">
        <f>SUM(D71:D106)</f>
        <v>40760122.850000001</v>
      </c>
      <c r="E70" s="11">
        <f>SUM(E71:E106)</f>
        <v>106445749.79000001</v>
      </c>
    </row>
    <row r="71" spans="1:5" x14ac:dyDescent="0.3">
      <c r="A71" s="53">
        <v>12020409</v>
      </c>
      <c r="B71" s="53" t="s">
        <v>387</v>
      </c>
      <c r="C71" s="51"/>
      <c r="D71" s="51"/>
      <c r="E71" s="51"/>
    </row>
    <row r="72" spans="1:5" x14ac:dyDescent="0.3">
      <c r="A72" s="53">
        <v>12020417</v>
      </c>
      <c r="B72" s="53" t="s">
        <v>388</v>
      </c>
      <c r="C72" s="119">
        <v>600000</v>
      </c>
      <c r="D72" s="75">
        <v>300000</v>
      </c>
      <c r="E72" s="119">
        <v>600000</v>
      </c>
    </row>
    <row r="73" spans="1:5" x14ac:dyDescent="0.3">
      <c r="A73" s="53">
        <v>12020418</v>
      </c>
      <c r="B73" s="121" t="s">
        <v>900</v>
      </c>
      <c r="C73" s="119">
        <v>250000</v>
      </c>
      <c r="D73" s="75">
        <v>210000</v>
      </c>
      <c r="E73" s="119">
        <v>250000</v>
      </c>
    </row>
    <row r="74" spans="1:5" x14ac:dyDescent="0.3">
      <c r="A74" s="53">
        <v>12020419</v>
      </c>
      <c r="B74" s="53" t="s">
        <v>389</v>
      </c>
      <c r="C74" s="51"/>
      <c r="D74" s="51"/>
      <c r="E74" s="51"/>
    </row>
    <row r="75" spans="1:5" x14ac:dyDescent="0.3">
      <c r="A75" s="53">
        <v>12020427</v>
      </c>
      <c r="B75" s="53" t="s">
        <v>390</v>
      </c>
      <c r="C75" s="51"/>
      <c r="D75" s="51"/>
      <c r="E75" s="51"/>
    </row>
    <row r="76" spans="1:5" x14ac:dyDescent="0.3">
      <c r="A76" s="53">
        <v>12020428</v>
      </c>
      <c r="B76" s="53" t="s">
        <v>391</v>
      </c>
      <c r="C76" s="51"/>
      <c r="D76" s="51"/>
      <c r="E76" s="51"/>
    </row>
    <row r="77" spans="1:5" x14ac:dyDescent="0.3">
      <c r="A77" s="53">
        <v>12020430</v>
      </c>
      <c r="B77" s="53" t="s">
        <v>392</v>
      </c>
      <c r="C77" s="51"/>
      <c r="D77" s="51"/>
      <c r="E77" s="51"/>
    </row>
    <row r="78" spans="1:5" x14ac:dyDescent="0.3">
      <c r="A78" s="53">
        <v>12020436</v>
      </c>
      <c r="B78" s="53" t="s">
        <v>393</v>
      </c>
      <c r="C78" s="51"/>
      <c r="D78" s="51"/>
      <c r="E78" s="51"/>
    </row>
    <row r="79" spans="1:5" x14ac:dyDescent="0.3">
      <c r="A79" s="53">
        <v>12020438</v>
      </c>
      <c r="B79" s="53" t="s">
        <v>394</v>
      </c>
      <c r="C79" s="51">
        <v>150</v>
      </c>
      <c r="D79" s="51">
        <v>55000</v>
      </c>
      <c r="E79" s="51">
        <v>150000</v>
      </c>
    </row>
    <row r="80" spans="1:5" x14ac:dyDescent="0.3">
      <c r="A80" s="53">
        <v>12020441</v>
      </c>
      <c r="B80" s="53" t="s">
        <v>395</v>
      </c>
      <c r="C80" s="118">
        <v>500000</v>
      </c>
      <c r="D80" s="75"/>
      <c r="E80" s="118">
        <v>0</v>
      </c>
    </row>
    <row r="81" spans="1:5" x14ac:dyDescent="0.3">
      <c r="A81" s="53">
        <v>12020442</v>
      </c>
      <c r="B81" s="53" t="s">
        <v>396</v>
      </c>
      <c r="C81" s="118">
        <v>100000</v>
      </c>
      <c r="D81" s="75">
        <v>80000</v>
      </c>
      <c r="E81" s="118">
        <v>100000</v>
      </c>
    </row>
    <row r="82" spans="1:5" x14ac:dyDescent="0.3">
      <c r="A82" s="53">
        <v>12020443</v>
      </c>
      <c r="B82" s="53" t="s">
        <v>397</v>
      </c>
      <c r="C82" s="118">
        <v>250000</v>
      </c>
      <c r="D82" s="75">
        <v>150000</v>
      </c>
      <c r="E82" s="118">
        <v>250000</v>
      </c>
    </row>
    <row r="83" spans="1:5" x14ac:dyDescent="0.3">
      <c r="A83" s="53">
        <v>12020445</v>
      </c>
      <c r="B83" s="53" t="s">
        <v>398</v>
      </c>
      <c r="C83" s="51"/>
      <c r="D83" s="51"/>
      <c r="E83" s="51"/>
    </row>
    <row r="84" spans="1:5" x14ac:dyDescent="0.3">
      <c r="A84" s="53">
        <v>12020446</v>
      </c>
      <c r="B84" s="53" t="s">
        <v>399</v>
      </c>
      <c r="C84" s="51"/>
      <c r="D84" s="51"/>
      <c r="E84" s="51"/>
    </row>
    <row r="85" spans="1:5" x14ac:dyDescent="0.3">
      <c r="A85" s="53">
        <v>12020447</v>
      </c>
      <c r="B85" s="53" t="s">
        <v>400</v>
      </c>
      <c r="C85" s="51"/>
      <c r="D85" s="51"/>
      <c r="E85" s="51"/>
    </row>
    <row r="86" spans="1:5" x14ac:dyDescent="0.3">
      <c r="A86" s="53">
        <v>12020447</v>
      </c>
      <c r="B86" s="120" t="s">
        <v>901</v>
      </c>
      <c r="C86" s="118">
        <v>700000</v>
      </c>
      <c r="D86" s="75">
        <v>500000</v>
      </c>
      <c r="E86" s="118">
        <v>700000</v>
      </c>
    </row>
    <row r="87" spans="1:5" x14ac:dyDescent="0.3">
      <c r="A87" s="53">
        <v>12020447</v>
      </c>
      <c r="B87" s="120" t="s">
        <v>902</v>
      </c>
      <c r="C87" s="118">
        <v>300000</v>
      </c>
      <c r="D87" s="70">
        <v>100000</v>
      </c>
      <c r="E87" s="118">
        <v>300000</v>
      </c>
    </row>
    <row r="88" spans="1:5" x14ac:dyDescent="0.3">
      <c r="A88" s="53">
        <v>12020447</v>
      </c>
      <c r="B88" s="120" t="s">
        <v>903</v>
      </c>
      <c r="C88" s="118">
        <v>1337500</v>
      </c>
      <c r="D88" s="51"/>
      <c r="E88" s="51"/>
    </row>
    <row r="89" spans="1:5" x14ac:dyDescent="0.3">
      <c r="A89" s="53">
        <v>12020448</v>
      </c>
      <c r="B89" s="53" t="s">
        <v>401</v>
      </c>
      <c r="C89" s="51"/>
      <c r="D89" s="51"/>
      <c r="E89" s="51"/>
    </row>
    <row r="90" spans="1:5" x14ac:dyDescent="0.3">
      <c r="A90" s="53">
        <v>12020449</v>
      </c>
      <c r="B90" s="53" t="s">
        <v>402</v>
      </c>
      <c r="C90" s="51"/>
      <c r="D90" s="51"/>
      <c r="E90" s="51"/>
    </row>
    <row r="91" spans="1:5" x14ac:dyDescent="0.3">
      <c r="A91" s="53">
        <v>12020449</v>
      </c>
      <c r="B91" s="120" t="s">
        <v>904</v>
      </c>
      <c r="C91" s="118">
        <v>850000</v>
      </c>
      <c r="D91" s="70">
        <v>700000</v>
      </c>
      <c r="E91" s="119">
        <v>900000</v>
      </c>
    </row>
    <row r="92" spans="1:5" x14ac:dyDescent="0.3">
      <c r="A92" s="53">
        <v>12020449</v>
      </c>
      <c r="B92" s="121" t="s">
        <v>905</v>
      </c>
      <c r="C92" s="119">
        <v>150000</v>
      </c>
      <c r="D92" s="75">
        <v>80000</v>
      </c>
      <c r="E92" s="119">
        <v>200000</v>
      </c>
    </row>
    <row r="93" spans="1:5" x14ac:dyDescent="0.3">
      <c r="A93" s="53">
        <v>12020449</v>
      </c>
      <c r="B93" s="121" t="s">
        <v>906</v>
      </c>
      <c r="C93" s="119">
        <v>1000000</v>
      </c>
      <c r="D93" s="75">
        <v>900000</v>
      </c>
      <c r="E93" s="119">
        <v>1500000</v>
      </c>
    </row>
    <row r="94" spans="1:5" x14ac:dyDescent="0.3">
      <c r="A94" s="53">
        <v>12020449</v>
      </c>
      <c r="B94" s="120" t="s">
        <v>907</v>
      </c>
      <c r="C94" s="119">
        <v>150000</v>
      </c>
      <c r="D94" s="75">
        <v>50000</v>
      </c>
      <c r="E94" s="118">
        <v>200000</v>
      </c>
    </row>
    <row r="95" spans="1:5" x14ac:dyDescent="0.3">
      <c r="A95" s="53">
        <v>12020449</v>
      </c>
      <c r="B95" s="120" t="s">
        <v>908</v>
      </c>
      <c r="C95" s="119">
        <v>500000</v>
      </c>
      <c r="D95" s="75"/>
      <c r="E95" s="118">
        <v>0</v>
      </c>
    </row>
    <row r="96" spans="1:5" x14ac:dyDescent="0.3">
      <c r="A96" s="53">
        <v>12020450</v>
      </c>
      <c r="B96" s="53" t="s">
        <v>403</v>
      </c>
      <c r="C96" s="51"/>
      <c r="D96" s="51"/>
      <c r="E96" s="51"/>
    </row>
    <row r="97" spans="1:5" x14ac:dyDescent="0.3">
      <c r="A97" s="53">
        <v>12020451</v>
      </c>
      <c r="B97" s="53" t="s">
        <v>404</v>
      </c>
      <c r="C97" s="51">
        <v>30000</v>
      </c>
      <c r="D97" s="51">
        <v>15000</v>
      </c>
      <c r="E97" s="51">
        <v>30000</v>
      </c>
    </row>
    <row r="98" spans="1:5" x14ac:dyDescent="0.3">
      <c r="A98" s="53">
        <v>12020453</v>
      </c>
      <c r="B98" s="53" t="s">
        <v>405</v>
      </c>
      <c r="C98" s="51"/>
      <c r="D98" s="51"/>
      <c r="E98" s="51"/>
    </row>
    <row r="99" spans="1:5" x14ac:dyDescent="0.3">
      <c r="A99" s="53">
        <v>12020454</v>
      </c>
      <c r="B99" s="121" t="s">
        <v>909</v>
      </c>
      <c r="C99" s="118">
        <v>800000</v>
      </c>
      <c r="D99" s="75">
        <v>655000</v>
      </c>
      <c r="E99" s="118">
        <v>800000</v>
      </c>
    </row>
    <row r="100" spans="1:5" x14ac:dyDescent="0.3">
      <c r="A100" s="53">
        <v>12020459</v>
      </c>
      <c r="B100" s="121" t="s">
        <v>910</v>
      </c>
      <c r="C100" s="118">
        <v>250000</v>
      </c>
      <c r="D100" s="75">
        <v>150000</v>
      </c>
      <c r="E100" s="118">
        <v>250000</v>
      </c>
    </row>
    <row r="101" spans="1:5" x14ac:dyDescent="0.3">
      <c r="A101" s="53">
        <v>12020463</v>
      </c>
      <c r="B101" s="53" t="s">
        <v>406</v>
      </c>
      <c r="C101" s="51"/>
      <c r="D101" s="51"/>
      <c r="E101" s="51"/>
    </row>
    <row r="102" spans="1:5" x14ac:dyDescent="0.3">
      <c r="A102" s="53">
        <v>12020464</v>
      </c>
      <c r="B102" s="53" t="s">
        <v>407</v>
      </c>
      <c r="C102" s="51"/>
      <c r="D102" s="51"/>
      <c r="E102" s="51"/>
    </row>
    <row r="103" spans="1:5" x14ac:dyDescent="0.3">
      <c r="A103" s="53">
        <v>12020465</v>
      </c>
      <c r="B103" s="53" t="s">
        <v>408</v>
      </c>
      <c r="C103" s="51"/>
      <c r="D103" s="51"/>
      <c r="E103" s="51"/>
    </row>
    <row r="104" spans="1:5" x14ac:dyDescent="0.3">
      <c r="A104" s="53">
        <v>12020466</v>
      </c>
      <c r="B104" s="53" t="s">
        <v>409</v>
      </c>
      <c r="C104" s="51">
        <v>1500000</v>
      </c>
      <c r="D104" s="51">
        <v>1025000</v>
      </c>
      <c r="E104" s="51">
        <v>1800000</v>
      </c>
    </row>
    <row r="105" spans="1:5" x14ac:dyDescent="0.3">
      <c r="A105" s="53">
        <v>12020470</v>
      </c>
      <c r="B105" s="53" t="s">
        <v>410</v>
      </c>
      <c r="C105" s="51"/>
      <c r="D105" s="51"/>
      <c r="E105" s="51"/>
    </row>
    <row r="106" spans="1:5" x14ac:dyDescent="0.3">
      <c r="A106" s="53">
        <v>12020480</v>
      </c>
      <c r="B106" s="53" t="s">
        <v>411</v>
      </c>
      <c r="C106" s="51">
        <v>52312350</v>
      </c>
      <c r="D106" s="51">
        <v>35790122.850000001</v>
      </c>
      <c r="E106" s="51">
        <v>98415749.790000007</v>
      </c>
    </row>
    <row r="107" spans="1:5" s="1" customFormat="1" x14ac:dyDescent="0.3">
      <c r="A107" s="14">
        <v>12020500</v>
      </c>
      <c r="B107" s="14" t="s">
        <v>412</v>
      </c>
      <c r="C107" s="11">
        <f>C108</f>
        <v>0</v>
      </c>
      <c r="D107" s="11">
        <f t="shared" ref="D107:E107" si="9">D108</f>
        <v>0</v>
      </c>
      <c r="E107" s="11">
        <f t="shared" si="9"/>
        <v>0</v>
      </c>
    </row>
    <row r="108" spans="1:5" x14ac:dyDescent="0.3">
      <c r="A108" s="53">
        <v>12020501</v>
      </c>
      <c r="B108" s="53" t="s">
        <v>413</v>
      </c>
      <c r="C108" s="51"/>
      <c r="D108" s="51"/>
      <c r="E108" s="51"/>
    </row>
    <row r="109" spans="1:5" s="1" customFormat="1" x14ac:dyDescent="0.3">
      <c r="A109" s="14">
        <v>12020600</v>
      </c>
      <c r="B109" s="14" t="s">
        <v>414</v>
      </c>
      <c r="C109" s="11">
        <f>SUM(C110:C123)</f>
        <v>37317488</v>
      </c>
      <c r="D109" s="11">
        <f t="shared" ref="D109:E109" si="10">SUM(D110:D123)</f>
        <v>10382395.300000001</v>
      </c>
      <c r="E109" s="11">
        <f t="shared" si="10"/>
        <v>27835092.699999999</v>
      </c>
    </row>
    <row r="110" spans="1:5" x14ac:dyDescent="0.3">
      <c r="A110" s="53">
        <v>12020601</v>
      </c>
      <c r="B110" s="53" t="s">
        <v>415</v>
      </c>
      <c r="C110" s="51"/>
      <c r="D110" s="51"/>
      <c r="E110" s="51"/>
    </row>
    <row r="111" spans="1:5" x14ac:dyDescent="0.3">
      <c r="A111" s="53">
        <v>12020602</v>
      </c>
      <c r="B111" s="53" t="s">
        <v>416</v>
      </c>
      <c r="C111" s="51"/>
      <c r="D111" s="51"/>
      <c r="E111" s="51"/>
    </row>
    <row r="112" spans="1:5" x14ac:dyDescent="0.3">
      <c r="A112" s="53">
        <v>12020603</v>
      </c>
      <c r="B112" s="53" t="s">
        <v>417</v>
      </c>
      <c r="C112" s="51"/>
      <c r="D112" s="51"/>
      <c r="E112" s="51"/>
    </row>
    <row r="113" spans="1:5" x14ac:dyDescent="0.3">
      <c r="A113" s="53">
        <v>12020604</v>
      </c>
      <c r="B113" s="53" t="s">
        <v>418</v>
      </c>
      <c r="C113" s="51">
        <v>150000</v>
      </c>
      <c r="D113" s="51">
        <v>50000</v>
      </c>
      <c r="E113" s="51">
        <v>150000</v>
      </c>
    </row>
    <row r="114" spans="1:5" x14ac:dyDescent="0.3">
      <c r="A114" s="53">
        <v>12020608</v>
      </c>
      <c r="B114" s="53" t="s">
        <v>419</v>
      </c>
      <c r="C114" s="51"/>
      <c r="D114" s="51"/>
      <c r="E114" s="51"/>
    </row>
    <row r="115" spans="1:5" x14ac:dyDescent="0.3">
      <c r="A115" s="53">
        <v>12020609</v>
      </c>
      <c r="B115" s="53" t="s">
        <v>420</v>
      </c>
      <c r="C115" s="51"/>
      <c r="D115" s="51"/>
      <c r="E115" s="51"/>
    </row>
    <row r="116" spans="1:5" x14ac:dyDescent="0.3">
      <c r="A116" s="53">
        <v>12020611</v>
      </c>
      <c r="B116" s="53" t="s">
        <v>421</v>
      </c>
      <c r="C116" s="51"/>
      <c r="D116" s="51"/>
      <c r="E116" s="51"/>
    </row>
    <row r="117" spans="1:5" x14ac:dyDescent="0.3">
      <c r="A117" s="53">
        <v>12020612</v>
      </c>
      <c r="B117" s="53" t="s">
        <v>422</v>
      </c>
      <c r="C117" s="51"/>
      <c r="D117" s="51"/>
      <c r="E117" s="51"/>
    </row>
    <row r="118" spans="1:5" x14ac:dyDescent="0.3">
      <c r="A118" s="53">
        <v>12020614</v>
      </c>
      <c r="B118" s="53" t="s">
        <v>423</v>
      </c>
      <c r="C118" s="119">
        <v>35667488</v>
      </c>
      <c r="D118" s="70">
        <v>9482395.3000000007</v>
      </c>
      <c r="E118" s="118">
        <v>26185092.699999999</v>
      </c>
    </row>
    <row r="119" spans="1:5" x14ac:dyDescent="0.3">
      <c r="A119" s="53">
        <v>12020615</v>
      </c>
      <c r="B119" s="53" t="s">
        <v>424</v>
      </c>
      <c r="C119" s="51"/>
      <c r="D119" s="51"/>
      <c r="E119" s="51"/>
    </row>
    <row r="120" spans="1:5" x14ac:dyDescent="0.3">
      <c r="A120" s="53">
        <v>12020616</v>
      </c>
      <c r="B120" s="53" t="s">
        <v>425</v>
      </c>
      <c r="C120" s="51"/>
      <c r="D120" s="51"/>
      <c r="E120" s="51"/>
    </row>
    <row r="121" spans="1:5" x14ac:dyDescent="0.3">
      <c r="A121" s="53">
        <v>12020617</v>
      </c>
      <c r="B121" s="53" t="s">
        <v>426</v>
      </c>
      <c r="C121" s="51"/>
      <c r="D121" s="51"/>
      <c r="E121" s="51"/>
    </row>
    <row r="122" spans="1:5" x14ac:dyDescent="0.3">
      <c r="A122" s="53">
        <v>12020618</v>
      </c>
      <c r="B122" s="53" t="s">
        <v>427</v>
      </c>
      <c r="C122" s="51"/>
      <c r="D122" s="51"/>
      <c r="E122" s="51"/>
    </row>
    <row r="123" spans="1:5" x14ac:dyDescent="0.3">
      <c r="A123" s="53">
        <v>12020620</v>
      </c>
      <c r="B123" s="53" t="s">
        <v>911</v>
      </c>
      <c r="C123" s="51">
        <v>1500000</v>
      </c>
      <c r="D123" s="51">
        <v>850000</v>
      </c>
      <c r="E123" s="51">
        <v>1500000</v>
      </c>
    </row>
    <row r="124" spans="1:5" s="1" customFormat="1" x14ac:dyDescent="0.3">
      <c r="A124" s="14">
        <v>12020700</v>
      </c>
      <c r="B124" s="14" t="s">
        <v>428</v>
      </c>
      <c r="C124" s="11">
        <f>SUM(C125:C133)</f>
        <v>5500000</v>
      </c>
      <c r="D124" s="11">
        <f t="shared" ref="D124:E124" si="11">SUM(D125:D133)</f>
        <v>3925000</v>
      </c>
      <c r="E124" s="11">
        <f t="shared" si="11"/>
        <v>155500000</v>
      </c>
    </row>
    <row r="125" spans="1:5" x14ac:dyDescent="0.3">
      <c r="A125" s="53">
        <v>12020701</v>
      </c>
      <c r="B125" s="53" t="s">
        <v>429</v>
      </c>
      <c r="C125" s="51"/>
      <c r="D125" s="51"/>
      <c r="E125" s="51"/>
    </row>
    <row r="126" spans="1:5" x14ac:dyDescent="0.3">
      <c r="A126" s="53">
        <v>12020702</v>
      </c>
      <c r="B126" s="53" t="s">
        <v>430</v>
      </c>
      <c r="C126" s="51"/>
      <c r="D126" s="51"/>
      <c r="E126" s="51"/>
    </row>
    <row r="127" spans="1:5" x14ac:dyDescent="0.3">
      <c r="A127" s="53">
        <v>12020703</v>
      </c>
      <c r="B127" s="53" t="s">
        <v>431</v>
      </c>
      <c r="C127" s="51">
        <v>5000000</v>
      </c>
      <c r="D127" s="51">
        <v>3550000</v>
      </c>
      <c r="E127" s="51">
        <v>55000000</v>
      </c>
    </row>
    <row r="128" spans="1:5" x14ac:dyDescent="0.3">
      <c r="A128" s="53">
        <v>12020704</v>
      </c>
      <c r="B128" s="53" t="s">
        <v>432</v>
      </c>
      <c r="C128" s="51"/>
      <c r="D128" s="51"/>
      <c r="E128" s="51">
        <v>100000000</v>
      </c>
    </row>
    <row r="129" spans="1:5" x14ac:dyDescent="0.3">
      <c r="A129" s="53">
        <v>12020705</v>
      </c>
      <c r="B129" s="53" t="s">
        <v>433</v>
      </c>
      <c r="C129" s="51"/>
      <c r="D129" s="51"/>
      <c r="E129" s="51"/>
    </row>
    <row r="130" spans="1:5" x14ac:dyDescent="0.3">
      <c r="A130" s="53">
        <v>12020707</v>
      </c>
      <c r="B130" s="53" t="s">
        <v>434</v>
      </c>
      <c r="C130" s="51"/>
      <c r="D130" s="51"/>
      <c r="E130" s="51"/>
    </row>
    <row r="131" spans="1:5" x14ac:dyDescent="0.3">
      <c r="A131" s="53">
        <v>12020708</v>
      </c>
      <c r="B131" s="53" t="s">
        <v>435</v>
      </c>
      <c r="C131" s="51"/>
      <c r="D131" s="51"/>
      <c r="E131" s="51"/>
    </row>
    <row r="132" spans="1:5" x14ac:dyDescent="0.3">
      <c r="A132" s="53">
        <v>12020709</v>
      </c>
      <c r="B132" s="53" t="s">
        <v>436</v>
      </c>
      <c r="C132" s="51"/>
      <c r="D132" s="51"/>
      <c r="E132" s="51"/>
    </row>
    <row r="133" spans="1:5" x14ac:dyDescent="0.3">
      <c r="A133" s="53">
        <v>12020711</v>
      </c>
      <c r="B133" s="53" t="s">
        <v>437</v>
      </c>
      <c r="C133" s="51">
        <v>500000</v>
      </c>
      <c r="D133" s="51">
        <v>375000</v>
      </c>
      <c r="E133" s="51">
        <v>500000</v>
      </c>
    </row>
    <row r="134" spans="1:5" s="1" customFormat="1" x14ac:dyDescent="0.3">
      <c r="A134" s="14">
        <v>12020800</v>
      </c>
      <c r="B134" s="14" t="s">
        <v>438</v>
      </c>
      <c r="C134" s="11">
        <f>SUM(C135:C137)</f>
        <v>250000</v>
      </c>
      <c r="D134" s="11">
        <f t="shared" ref="D134:E134" si="12">SUM(D135:D137)</f>
        <v>70000</v>
      </c>
      <c r="E134" s="11">
        <f t="shared" si="12"/>
        <v>250000</v>
      </c>
    </row>
    <row r="135" spans="1:5" x14ac:dyDescent="0.3">
      <c r="A135" s="53">
        <v>12020801</v>
      </c>
      <c r="B135" s="53" t="s">
        <v>439</v>
      </c>
      <c r="C135" s="51"/>
      <c r="D135" s="51"/>
      <c r="E135" s="51"/>
    </row>
    <row r="136" spans="1:5" x14ac:dyDescent="0.3">
      <c r="A136" s="53">
        <v>12020803</v>
      </c>
      <c r="B136" s="53" t="s">
        <v>440</v>
      </c>
      <c r="C136" s="51">
        <v>250000</v>
      </c>
      <c r="D136" s="51">
        <v>70000</v>
      </c>
      <c r="E136" s="51">
        <v>250000</v>
      </c>
    </row>
    <row r="137" spans="1:5" x14ac:dyDescent="0.3">
      <c r="A137" s="53">
        <v>12020804</v>
      </c>
      <c r="B137" s="53" t="s">
        <v>441</v>
      </c>
      <c r="C137" s="51"/>
      <c r="D137" s="51"/>
      <c r="E137" s="51"/>
    </row>
    <row r="138" spans="1:5" s="1" customFormat="1" x14ac:dyDescent="0.3">
      <c r="A138" s="14">
        <v>12020900</v>
      </c>
      <c r="B138" s="14" t="s">
        <v>442</v>
      </c>
      <c r="C138" s="11">
        <f>C139</f>
        <v>0</v>
      </c>
      <c r="D138" s="11">
        <f t="shared" ref="D138:E138" si="13">D139</f>
        <v>0</v>
      </c>
      <c r="E138" s="11">
        <f t="shared" si="13"/>
        <v>0</v>
      </c>
    </row>
    <row r="139" spans="1:5" x14ac:dyDescent="0.3">
      <c r="A139" s="53">
        <v>12020901</v>
      </c>
      <c r="B139" s="53" t="s">
        <v>443</v>
      </c>
      <c r="C139" s="51"/>
      <c r="D139" s="51"/>
      <c r="E139" s="51"/>
    </row>
    <row r="140" spans="1:5" s="1" customFormat="1" x14ac:dyDescent="0.3">
      <c r="A140" s="14">
        <v>12021000</v>
      </c>
      <c r="B140" s="14" t="s">
        <v>444</v>
      </c>
      <c r="C140" s="11">
        <f>C141</f>
        <v>202353</v>
      </c>
      <c r="D140" s="11">
        <f t="shared" ref="D140:E140" si="14">D141</f>
        <v>0</v>
      </c>
      <c r="E140" s="11">
        <f t="shared" si="14"/>
        <v>202353</v>
      </c>
    </row>
    <row r="141" spans="1:5" x14ac:dyDescent="0.3">
      <c r="A141" s="53">
        <v>12021004</v>
      </c>
      <c r="B141" s="53" t="s">
        <v>445</v>
      </c>
      <c r="C141" s="51">
        <v>202353</v>
      </c>
      <c r="D141" s="51"/>
      <c r="E141" s="51">
        <v>202353</v>
      </c>
    </row>
    <row r="142" spans="1:5" s="1" customFormat="1" x14ac:dyDescent="0.3">
      <c r="A142" s="14">
        <v>12021100</v>
      </c>
      <c r="B142" s="14" t="s">
        <v>446</v>
      </c>
      <c r="C142" s="11">
        <f>SUM(C143:C144)</f>
        <v>6000000</v>
      </c>
      <c r="D142" s="11">
        <f t="shared" ref="D142:E142" si="15">SUM(D143:D144)</f>
        <v>0</v>
      </c>
      <c r="E142" s="11">
        <f t="shared" si="15"/>
        <v>6000000</v>
      </c>
    </row>
    <row r="143" spans="1:5" x14ac:dyDescent="0.3">
      <c r="A143" s="53">
        <v>12021102</v>
      </c>
      <c r="B143" s="53" t="s">
        <v>447</v>
      </c>
      <c r="C143" s="51">
        <v>6000000</v>
      </c>
      <c r="D143" s="51"/>
      <c r="E143" s="51">
        <v>6000000</v>
      </c>
    </row>
    <row r="144" spans="1:5" x14ac:dyDescent="0.3">
      <c r="A144" s="53">
        <v>12021103</v>
      </c>
      <c r="B144" s="53" t="s">
        <v>448</v>
      </c>
      <c r="C144" s="51"/>
      <c r="D144" s="51"/>
      <c r="E144" s="51"/>
    </row>
    <row r="145" spans="1:5" s="1" customFormat="1" x14ac:dyDescent="0.3">
      <c r="A145" s="14">
        <v>12021200</v>
      </c>
      <c r="B145" s="14" t="s">
        <v>449</v>
      </c>
      <c r="C145" s="11">
        <f>C146</f>
        <v>0</v>
      </c>
      <c r="D145" s="11">
        <f t="shared" ref="D145:E145" si="16">D146</f>
        <v>0</v>
      </c>
      <c r="E145" s="11">
        <f t="shared" si="16"/>
        <v>0</v>
      </c>
    </row>
    <row r="146" spans="1:5" x14ac:dyDescent="0.3">
      <c r="A146" s="53">
        <v>12021210</v>
      </c>
      <c r="B146" s="53" t="s">
        <v>450</v>
      </c>
      <c r="C146" s="51"/>
      <c r="D146" s="51"/>
      <c r="E146" s="51"/>
    </row>
    <row r="147" spans="1:5" s="1" customFormat="1" x14ac:dyDescent="0.3">
      <c r="A147" s="14">
        <v>13000000</v>
      </c>
      <c r="B147" s="14" t="s">
        <v>451</v>
      </c>
      <c r="C147" s="11">
        <f>C148+C154</f>
        <v>0</v>
      </c>
      <c r="D147" s="16">
        <f t="shared" ref="D147:E147" si="17">D148+D154</f>
        <v>0</v>
      </c>
      <c r="E147" s="16">
        <f t="shared" si="17"/>
        <v>0</v>
      </c>
    </row>
    <row r="148" spans="1:5" s="1" customFormat="1" x14ac:dyDescent="0.3">
      <c r="A148" s="14">
        <v>13010000</v>
      </c>
      <c r="B148" s="14" t="s">
        <v>452</v>
      </c>
      <c r="C148" s="11">
        <f>C149+C152</f>
        <v>0</v>
      </c>
      <c r="D148" s="16">
        <f t="shared" ref="D148:E148" si="18">D149+D152</f>
        <v>0</v>
      </c>
      <c r="E148" s="16">
        <f t="shared" si="18"/>
        <v>0</v>
      </c>
    </row>
    <row r="149" spans="1:5" s="1" customFormat="1" x14ac:dyDescent="0.3">
      <c r="A149" s="14">
        <v>13010100</v>
      </c>
      <c r="B149" s="14" t="s">
        <v>453</v>
      </c>
      <c r="C149" s="11">
        <f>SUM(C150:C151)</f>
        <v>0</v>
      </c>
      <c r="D149" s="11">
        <f t="shared" ref="D149:E149" si="19">SUM(D150:D151)</f>
        <v>0</v>
      </c>
      <c r="E149" s="11">
        <f t="shared" si="19"/>
        <v>0</v>
      </c>
    </row>
    <row r="150" spans="1:5" x14ac:dyDescent="0.3">
      <c r="A150" s="53">
        <v>13010101</v>
      </c>
      <c r="B150" s="53" t="s">
        <v>454</v>
      </c>
      <c r="C150" s="51"/>
      <c r="D150" s="51"/>
      <c r="E150" s="51"/>
    </row>
    <row r="151" spans="1:5" x14ac:dyDescent="0.3">
      <c r="A151" s="53">
        <v>13010102</v>
      </c>
      <c r="B151" s="53" t="s">
        <v>455</v>
      </c>
      <c r="C151" s="51"/>
      <c r="D151" s="51"/>
      <c r="E151" s="51"/>
    </row>
    <row r="152" spans="1:5" s="1" customFormat="1" x14ac:dyDescent="0.3">
      <c r="A152" s="14">
        <v>13010200</v>
      </c>
      <c r="B152" s="14" t="s">
        <v>456</v>
      </c>
      <c r="C152" s="11">
        <f>C153</f>
        <v>0</v>
      </c>
      <c r="D152" s="11">
        <f t="shared" ref="D152:E152" si="20">D153</f>
        <v>0</v>
      </c>
      <c r="E152" s="11">
        <f t="shared" si="20"/>
        <v>0</v>
      </c>
    </row>
    <row r="153" spans="1:5" x14ac:dyDescent="0.3">
      <c r="A153" s="53">
        <v>13010202</v>
      </c>
      <c r="B153" s="53" t="s">
        <v>457</v>
      </c>
      <c r="C153" s="51"/>
      <c r="D153" s="51"/>
      <c r="E153" s="51"/>
    </row>
    <row r="154" spans="1:5" s="1" customFormat="1" x14ac:dyDescent="0.3">
      <c r="A154" s="14">
        <v>13020000</v>
      </c>
      <c r="B154" s="14" t="s">
        <v>729</v>
      </c>
      <c r="C154" s="11">
        <f>C155</f>
        <v>0</v>
      </c>
      <c r="D154" s="11">
        <f t="shared" ref="D154:E157" si="21">D155</f>
        <v>0</v>
      </c>
      <c r="E154" s="11">
        <f t="shared" si="21"/>
        <v>0</v>
      </c>
    </row>
    <row r="155" spans="1:5" s="1" customFormat="1" x14ac:dyDescent="0.3">
      <c r="A155" s="14">
        <v>13020100</v>
      </c>
      <c r="B155" s="14" t="s">
        <v>458</v>
      </c>
      <c r="C155" s="11">
        <f>C156</f>
        <v>0</v>
      </c>
      <c r="D155" s="11">
        <f t="shared" si="21"/>
        <v>0</v>
      </c>
      <c r="E155" s="11">
        <f t="shared" si="21"/>
        <v>0</v>
      </c>
    </row>
    <row r="156" spans="1:5" x14ac:dyDescent="0.3">
      <c r="A156" s="53">
        <v>13020106</v>
      </c>
      <c r="B156" s="53" t="s">
        <v>459</v>
      </c>
      <c r="C156" s="51"/>
      <c r="D156" s="51"/>
      <c r="E156" s="51"/>
    </row>
    <row r="157" spans="1:5" s="1" customFormat="1" x14ac:dyDescent="0.3">
      <c r="A157" s="14">
        <v>14020100</v>
      </c>
      <c r="B157" s="14" t="s">
        <v>599</v>
      </c>
      <c r="C157" s="11">
        <f>C158</f>
        <v>0</v>
      </c>
      <c r="D157" s="11">
        <f t="shared" si="21"/>
        <v>0</v>
      </c>
      <c r="E157" s="11">
        <f t="shared" si="21"/>
        <v>0</v>
      </c>
    </row>
    <row r="158" spans="1:5" x14ac:dyDescent="0.3">
      <c r="A158" s="53">
        <v>14020106</v>
      </c>
      <c r="B158" s="53" t="s">
        <v>459</v>
      </c>
      <c r="C158" s="51">
        <v>0</v>
      </c>
      <c r="D158" s="51"/>
      <c r="E158" s="51"/>
    </row>
  </sheetData>
  <sheetProtection algorithmName="SHA-512" hashValue="1pzhtNWQV1RftxFRgEqKWiwoZfPjdsVd9J0FYrl84CHMcimvMhg/nxeXGa5k/UFBa9At3iBZpTawYxqd+DWE4Q==" saltValue="M6jBFz2kRaZWi3ErtR3vBA=="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90" orientation="landscape" r:id="rId1"/>
  <headerFooter>
    <oddFooter>&amp;CPage  7</oddFooter>
  </headerFooter>
  <rowBreaks count="2" manualBreakCount="2">
    <brk id="59" max="16383" man="1"/>
    <brk id="12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173"/>
  <sheetViews>
    <sheetView view="pageBreakPreview" topLeftCell="A96" zoomScale="54" zoomScaleNormal="130" zoomScaleSheetLayoutView="90" workbookViewId="0">
      <selection sqref="A1:E1"/>
    </sheetView>
  </sheetViews>
  <sheetFormatPr defaultColWidth="8.81640625" defaultRowHeight="15" x14ac:dyDescent="0.3"/>
  <cols>
    <col min="1" max="1" width="15" style="1" customWidth="1"/>
    <col min="2" max="2" width="53.54296875" style="1" customWidth="1"/>
    <col min="3" max="3" width="28" style="1" customWidth="1"/>
    <col min="4" max="4" width="26.54296875" style="1" customWidth="1"/>
    <col min="5" max="5" width="27.81640625" style="1" customWidth="1"/>
    <col min="6" max="16384" width="8.81640625" style="1"/>
  </cols>
  <sheetData>
    <row r="1" spans="1:5" x14ac:dyDescent="0.3">
      <c r="A1" s="162" t="s">
        <v>463</v>
      </c>
      <c r="B1" s="162"/>
      <c r="C1" s="162"/>
      <c r="D1" s="162"/>
      <c r="E1" s="162"/>
    </row>
    <row r="2" spans="1:5" x14ac:dyDescent="0.3">
      <c r="A2" s="163" t="s">
        <v>736</v>
      </c>
      <c r="B2" s="163"/>
      <c r="C2" s="163"/>
      <c r="D2" s="163"/>
      <c r="E2" s="163"/>
    </row>
    <row r="3" spans="1:5" x14ac:dyDescent="0.3">
      <c r="A3" s="49"/>
      <c r="B3" s="49"/>
      <c r="C3" s="49"/>
      <c r="D3" s="49"/>
      <c r="E3" s="49"/>
    </row>
    <row r="4" spans="1:5" ht="45" x14ac:dyDescent="0.3">
      <c r="A4" s="46" t="s">
        <v>0</v>
      </c>
      <c r="B4" s="47" t="s">
        <v>111</v>
      </c>
      <c r="C4" s="50" t="s">
        <v>596</v>
      </c>
      <c r="D4" s="50" t="s">
        <v>597</v>
      </c>
      <c r="E4" s="50" t="s">
        <v>598</v>
      </c>
    </row>
    <row r="5" spans="1:5" x14ac:dyDescent="0.3">
      <c r="A5" s="6"/>
      <c r="B5" s="5" t="s">
        <v>2</v>
      </c>
      <c r="C5" s="11">
        <f>C6+C118</f>
        <v>8687876602</v>
      </c>
      <c r="D5" s="11">
        <f t="shared" ref="D5:E5" si="0">D6+D118</f>
        <v>3475452597.3000002</v>
      </c>
      <c r="E5" s="11">
        <f t="shared" si="0"/>
        <v>7647905000.5455999</v>
      </c>
    </row>
    <row r="6" spans="1:5" x14ac:dyDescent="0.3">
      <c r="A6" s="4">
        <v>2</v>
      </c>
      <c r="B6" s="5" t="s">
        <v>147</v>
      </c>
      <c r="C6" s="11">
        <f>C7+C25</f>
        <v>5434376602</v>
      </c>
      <c r="D6" s="11">
        <f>D7+D25</f>
        <v>2434522143.3000002</v>
      </c>
      <c r="E6" s="11">
        <f>E7+E25</f>
        <v>4131775008.8355999</v>
      </c>
    </row>
    <row r="7" spans="1:5" x14ac:dyDescent="0.3">
      <c r="A7" s="4">
        <v>21</v>
      </c>
      <c r="B7" s="5" t="s">
        <v>148</v>
      </c>
      <c r="C7" s="11">
        <f>C8+C13+C20</f>
        <v>3281855926</v>
      </c>
      <c r="D7" s="11">
        <f t="shared" ref="D7:E7" si="1">D8+D13+D20</f>
        <v>1631913660.9600003</v>
      </c>
      <c r="E7" s="11">
        <f t="shared" si="1"/>
        <v>2960010411.3604002</v>
      </c>
    </row>
    <row r="8" spans="1:5" x14ac:dyDescent="0.3">
      <c r="A8" s="4">
        <v>2101</v>
      </c>
      <c r="B8" s="5" t="s">
        <v>149</v>
      </c>
      <c r="C8" s="11">
        <f>C9</f>
        <v>2553321739</v>
      </c>
      <c r="D8" s="11">
        <f t="shared" ref="D8:E8" si="2">D9</f>
        <v>1328422272.3200002</v>
      </c>
      <c r="E8" s="11">
        <f t="shared" si="2"/>
        <v>2030063776.4400001</v>
      </c>
    </row>
    <row r="9" spans="1:5" x14ac:dyDescent="0.3">
      <c r="A9" s="4">
        <v>210101</v>
      </c>
      <c r="B9" s="5" t="s">
        <v>150</v>
      </c>
      <c r="C9" s="11">
        <f>SUM(C10:C12)</f>
        <v>2553321739</v>
      </c>
      <c r="D9" s="11">
        <f>SUM(D10:D12)</f>
        <v>1328422272.3200002</v>
      </c>
      <c r="E9" s="11">
        <f>SUM(E10:E12)</f>
        <v>2030063776.4400001</v>
      </c>
    </row>
    <row r="10" spans="1:5" x14ac:dyDescent="0.3">
      <c r="A10" s="6">
        <v>21010101</v>
      </c>
      <c r="B10" s="7" t="s">
        <v>149</v>
      </c>
      <c r="C10" s="10">
        <f>'CHAIR PERSONNEL COST F.x'!C10+'SLT PERSONNEL COST F.x'!C10+'COUNCIL PERSONNEL COST F.x'!C10+'PMD PERSONNEL COST F.x'!C10+'AGRIC PERSONNEL COST F.x'!C10+'FINANCE PERSONNEL COST F.x'!C10+'WORKS PERSONNEL COST F.x'!C10+'ESD PERSONNEL COST F.x'!C10+'ESD PERSONNEL COST F.x'!C11+'PHC PERSONNEL COST F.x'!C10+'WATSAN PERSONNEL COST F.x'!C10+'TRADITIONAL PERSONNEL COST F.x'!C10</f>
        <v>2482873838</v>
      </c>
      <c r="D10" s="10">
        <f>'CHAIR PERSONNEL COST F.x'!D10+'SLT PERSONNEL COST F.x'!D10+'COUNCIL PERSONNEL COST F.x'!D10+'PMD PERSONNEL COST F.x'!D10+'AGRIC PERSONNEL COST F.x'!D10+'FINANCE PERSONNEL COST F.x'!D10+'WORKS PERSONNEL COST F.x'!D10+'ESD PERSONNEL COST F.x'!D10+'ESD PERSONNEL COST F.x'!D11+'PHC PERSONNEL COST F.x'!D10+'WATSAN PERSONNEL COST F.x'!D10+'TRADITIONAL PERSONNEL COST F.x'!D10</f>
        <v>1290948146.3200002</v>
      </c>
      <c r="E10" s="10">
        <f>'CHAIR PERSONNEL COST F.x'!E10+'SLT PERSONNEL COST F.x'!E10+'COUNCIL PERSONNEL COST F.x'!E10+'PMD PERSONNEL COST F.x'!E10+'AGRIC PERSONNEL COST F.x'!E10+'FINANCE PERSONNEL COST F.x'!E10+'WORKS PERSONNEL COST F.x'!E10+'ESD PERSONNEL COST F.x'!E10+'ESD PERSONNEL COST F.x'!E11+'PHC PERSONNEL COST F.x'!E10+'WATSAN PERSONNEL COST F.x'!E10+'TRADITIONAL PERSONNEL COST F.x'!E10</f>
        <v>1959615875.4400001</v>
      </c>
    </row>
    <row r="11" spans="1:5" x14ac:dyDescent="0.3">
      <c r="A11" s="6">
        <v>21010102</v>
      </c>
      <c r="B11" s="7" t="s">
        <v>151</v>
      </c>
      <c r="C11" s="10">
        <f>'CHAIR PERSONNEL COST F.x'!C11+'SLT PERSONNEL COST F.x'!C11+'COUNCIL PERSONNEL COST F.x'!C11+'PMD PERSONNEL COST F.x'!C11+'AGRIC PERSONNEL COST F.x'!C11+'FINANCE PERSONNEL COST F.x'!C11+'WORKS PERSONNEL COST F.x'!C11+'ESD PERSONNEL COST F.x'!C12+'PHC PERSONNEL COST F.x'!C11+'WATSAN PERSONNEL COST F.x'!C11+'TRADITIONAL PERSONNEL COST F.x'!C11</f>
        <v>0</v>
      </c>
      <c r="D11" s="10">
        <f>'CHAIR PERSONNEL COST F.x'!D11+'SLT PERSONNEL COST F.x'!D11+'COUNCIL PERSONNEL COST F.x'!D11+'PMD PERSONNEL COST F.x'!D11+'AGRIC PERSONNEL COST F.x'!D11+'FINANCE PERSONNEL COST F.x'!D11+'WORKS PERSONNEL COST F.x'!D11+'ESD PERSONNEL COST F.x'!D12+'PHC PERSONNEL COST F.x'!D11+'WATSAN PERSONNEL COST F.x'!D11+'TRADITIONAL PERSONNEL COST F.x'!D11</f>
        <v>0</v>
      </c>
      <c r="E11" s="10">
        <f>'CHAIR PERSONNEL COST F.x'!E11+'SLT PERSONNEL COST F.x'!E11+'COUNCIL PERSONNEL COST F.x'!E11+'PMD PERSONNEL COST F.x'!E11+'AGRIC PERSONNEL COST F.x'!E11+'FINANCE PERSONNEL COST F.x'!E11+'WORKS PERSONNEL COST F.x'!E11+'ESD PERSONNEL COST F.x'!E12+'PHC PERSONNEL COST F.x'!E11+'WATSAN PERSONNEL COST F.x'!E11+'TRADITIONAL PERSONNEL COST F.x'!E11</f>
        <v>0</v>
      </c>
    </row>
    <row r="12" spans="1:5" x14ac:dyDescent="0.3">
      <c r="A12" s="6">
        <v>21010103</v>
      </c>
      <c r="B12" s="7" t="s">
        <v>152</v>
      </c>
      <c r="C12" s="10">
        <f>'CHAIR PERSONNEL COST F.x'!C12+'SLT PERSONNEL COST F.x'!C12+'COUNCIL PERSONNEL COST F.x'!C12+'PMD PERSONNEL COST F.x'!C12+'AGRIC PERSONNEL COST F.x'!C12+'FINANCE PERSONNEL COST F.x'!C12+'WORKS PERSONNEL COST F.x'!C12+'ESD PERSONNEL COST F.x'!C13+'PHC PERSONNEL COST F.x'!C12+'WATSAN PERSONNEL COST F.x'!C12+'TRADITIONAL PERSONNEL COST F.x'!C12</f>
        <v>70447901</v>
      </c>
      <c r="D12" s="10">
        <f>'CHAIR PERSONNEL COST F.x'!D12+'SLT PERSONNEL COST F.x'!D12+'COUNCIL PERSONNEL COST F.x'!D12+'PMD PERSONNEL COST F.x'!D12+'AGRIC PERSONNEL COST F.x'!D12+'FINANCE PERSONNEL COST F.x'!D12+'WORKS PERSONNEL COST F.x'!D12+'ESD PERSONNEL COST F.x'!D13+'PHC PERSONNEL COST F.x'!D12+'WATSAN PERSONNEL COST F.x'!D12+'TRADITIONAL PERSONNEL COST F.x'!D12</f>
        <v>37474126</v>
      </c>
      <c r="E12" s="10">
        <f>'CHAIR PERSONNEL COST F.x'!E12+'SLT PERSONNEL COST F.x'!E12+'COUNCIL PERSONNEL COST F.x'!E12+'PMD PERSONNEL COST F.x'!E12+'AGRIC PERSONNEL COST F.x'!E12+'FINANCE PERSONNEL COST F.x'!E12+'WORKS PERSONNEL COST F.x'!E12+'ESD PERSONNEL COST F.x'!E13+'PHC PERSONNEL COST F.x'!E12+'WATSAN PERSONNEL COST F.x'!E12+'TRADITIONAL PERSONNEL COST F.x'!E12</f>
        <v>70447901</v>
      </c>
    </row>
    <row r="13" spans="1:5" ht="18.75" customHeight="1" x14ac:dyDescent="0.3">
      <c r="A13" s="4">
        <v>2102</v>
      </c>
      <c r="B13" s="5" t="s">
        <v>153</v>
      </c>
      <c r="C13" s="11">
        <f>C14+C18</f>
        <v>118944672</v>
      </c>
      <c r="D13" s="11">
        <f>D14+D18</f>
        <v>49754310.240000002</v>
      </c>
      <c r="E13" s="11">
        <f>E14+E18</f>
        <v>26500000</v>
      </c>
    </row>
    <row r="14" spans="1:5" x14ac:dyDescent="0.3">
      <c r="A14" s="4">
        <v>210201</v>
      </c>
      <c r="B14" s="5" t="s">
        <v>154</v>
      </c>
      <c r="C14" s="11">
        <f>SUM(C15:C17)</f>
        <v>118944672</v>
      </c>
      <c r="D14" s="11">
        <f>SUM(D15:D17)</f>
        <v>49754310.240000002</v>
      </c>
      <c r="E14" s="11">
        <f>SUM(E15:E17)</f>
        <v>26500000</v>
      </c>
    </row>
    <row r="15" spans="1:5" x14ac:dyDescent="0.3">
      <c r="A15" s="6">
        <v>21020104</v>
      </c>
      <c r="B15" s="7" t="s">
        <v>155</v>
      </c>
      <c r="C15" s="10">
        <f>'CHAIR PERSONNEL COST F.x'!C15+'SLT PERSONNEL COST F.x'!C15+'COUNCIL PERSONNEL COST F.x'!C15+'PMD PERSONNEL COST F.x'!C15+'AGRIC PERSONNEL COST F.x'!C15+'FINANCE PERSONNEL COST F.x'!C15+'WORKS PERSONNEL COST F.x'!C15+'ESD PERSONNEL COST F.x'!C16+'PHC PERSONNEL COST F.x'!C15+'WATSAN PERSONNEL COST F.x'!C15+'TRADITIONAL PERSONNEL COST F.x'!C15</f>
        <v>53472336</v>
      </c>
      <c r="D15" s="10">
        <f>'CHAIR PERSONNEL COST F.x'!D15+'SLT PERSONNEL COST F.x'!D15+'COUNCIL PERSONNEL COST F.x'!D15+'PMD PERSONNEL COST F.x'!D15+'AGRIC PERSONNEL COST F.x'!D15+'FINANCE PERSONNEL COST F.x'!D15+'WORKS PERSONNEL COST F.x'!D15+'ESD PERSONNEL COST F.x'!D16+'PHC PERSONNEL COST F.x'!D15+'WATSAN PERSONNEL COST F.x'!D15+'TRADITIONAL PERSONNEL COST F.x'!D15</f>
        <v>24666352.07</v>
      </c>
      <c r="E15" s="10">
        <f>'CHAIR PERSONNEL COST F.x'!E15+'SLT PERSONNEL COST F.x'!E15+'COUNCIL PERSONNEL COST F.x'!E15+'PMD PERSONNEL COST F.x'!E15+'AGRIC PERSONNEL COST F.x'!E15+'FINANCE PERSONNEL COST F.x'!E15+'WORKS PERSONNEL COST F.x'!E15+'ESD PERSONNEL COST F.x'!E16+'PHC PERSONNEL COST F.x'!E15+'WATSAN PERSONNEL COST F.x'!E15+'TRADITIONAL PERSONNEL COST F.x'!E15</f>
        <v>0</v>
      </c>
    </row>
    <row r="16" spans="1:5" x14ac:dyDescent="0.3">
      <c r="A16" s="6">
        <v>21020108</v>
      </c>
      <c r="B16" s="7" t="s">
        <v>156</v>
      </c>
      <c r="C16" s="10">
        <f>'CHAIR PERSONNEL COST F.x'!C16+'SLT PERSONNEL COST F.x'!C16+'COUNCIL PERSONNEL COST F.x'!C16+'PMD PERSONNEL COST F.x'!C16+'AGRIC PERSONNEL COST F.x'!C16+'FINANCE PERSONNEL COST F.x'!C16+'WORKS PERSONNEL COST F.x'!C16+'ESD PERSONNEL COST F.x'!C17+'PHC PERSONNEL COST F.x'!C16+'WATSAN PERSONNEL COST F.x'!C16+'TRADITIONAL PERSONNEL COST F.x'!C16</f>
        <v>53472336</v>
      </c>
      <c r="D16" s="10">
        <f>'CHAIR PERSONNEL COST F.x'!D16+'SLT PERSONNEL COST F.x'!D16+'COUNCIL PERSONNEL COST F.x'!D16+'PMD PERSONNEL COST F.x'!D16+'AGRIC PERSONNEL COST F.x'!D16+'FINANCE PERSONNEL COST F.x'!D16+'WORKS PERSONNEL COST F.x'!D16+'ESD PERSONNEL COST F.x'!D17+'PHC PERSONNEL COST F.x'!D16+'WATSAN PERSONNEL COST F.x'!D16+'TRADITIONAL PERSONNEL COST F.x'!D16</f>
        <v>13087958.17</v>
      </c>
      <c r="E16" s="10">
        <f>'CHAIR PERSONNEL COST F.x'!E16+'SLT PERSONNEL COST F.x'!E16+'COUNCIL PERSONNEL COST F.x'!E16+'PMD PERSONNEL COST F.x'!E16+'AGRIC PERSONNEL COST F.x'!E16+'FINANCE PERSONNEL COST F.x'!E16+'WORKS PERSONNEL COST F.x'!E16+'ESD PERSONNEL COST F.x'!E17+'PHC PERSONNEL COST F.x'!E16+'WATSAN PERSONNEL COST F.x'!E16+'TRADITIONAL PERSONNEL COST F.x'!E16</f>
        <v>0</v>
      </c>
    </row>
    <row r="17" spans="1:5" x14ac:dyDescent="0.3">
      <c r="A17" s="6">
        <v>21020109</v>
      </c>
      <c r="B17" s="7" t="s">
        <v>157</v>
      </c>
      <c r="C17" s="10">
        <f>'CHAIR PERSONNEL COST F.x'!C17+'SLT PERSONNEL COST F.x'!C17+'COUNCIL PERSONNEL COST F.x'!C17+'PMD PERSONNEL COST F.x'!C17+'AGRIC PERSONNEL COST F.x'!C17+'FINANCE PERSONNEL COST F.x'!C17+'WORKS PERSONNEL COST F.x'!C17+'ESD PERSONNEL COST F.x'!C20+'PHC PERSONNEL COST F.x'!C18+'WATSAN PERSONNEL COST F.x'!C17+'TRADITIONAL PERSONNEL COST F.x'!C17</f>
        <v>12000000</v>
      </c>
      <c r="D17" s="10">
        <f>'CHAIR PERSONNEL COST F.x'!D17+'SLT PERSONNEL COST F.x'!D17+'COUNCIL PERSONNEL COST F.x'!D17+'PMD PERSONNEL COST F.x'!D17+'AGRIC PERSONNEL COST F.x'!D17+'FINANCE PERSONNEL COST F.x'!D17+'WORKS PERSONNEL COST F.x'!D17+'ESD PERSONNEL COST F.x'!D20+'PHC PERSONNEL COST F.x'!D18+'WATSAN PERSONNEL COST F.x'!D17+'TRADITIONAL PERSONNEL COST F.x'!D17</f>
        <v>12000000</v>
      </c>
      <c r="E17" s="10">
        <f>'CHAIR PERSONNEL COST F.x'!E17+'SLT PERSONNEL COST F.x'!E17+'COUNCIL PERSONNEL COST F.x'!E17+'PMD PERSONNEL COST F.x'!E17+'AGRIC PERSONNEL COST F.x'!E17+'FINANCE PERSONNEL COST F.x'!E17+'WORKS PERSONNEL COST F.x'!E17+'ESD PERSONNEL COST F.x'!E20+'PHC PERSONNEL COST F.x'!E18+'WATSAN PERSONNEL COST F.x'!E17+'TRADITIONAL PERSONNEL COST F.x'!E17</f>
        <v>26500000</v>
      </c>
    </row>
    <row r="18" spans="1:5" x14ac:dyDescent="0.3">
      <c r="A18" s="4">
        <v>210202</v>
      </c>
      <c r="B18" s="5" t="s">
        <v>158</v>
      </c>
      <c r="C18" s="11">
        <f>C19</f>
        <v>0</v>
      </c>
      <c r="D18" s="11">
        <f t="shared" ref="D18:E18" si="3">D19</f>
        <v>0</v>
      </c>
      <c r="E18" s="11">
        <f t="shared" si="3"/>
        <v>0</v>
      </c>
    </row>
    <row r="19" spans="1:5" x14ac:dyDescent="0.3">
      <c r="A19" s="6">
        <v>21020207</v>
      </c>
      <c r="B19" s="7" t="s">
        <v>159</v>
      </c>
      <c r="C19" s="10">
        <f>'CHAIR PERSONNEL COST F.x'!C19+'SLT PERSONNEL COST F.x'!C19+'COUNCIL PERSONNEL COST F.x'!C19+'PMD PERSONNEL COST F.x'!C19+'AGRIC PERSONNEL COST F.x'!C19+'FINANCE PERSONNEL COST F.x'!C19+'WORKS PERSONNEL COST F.x'!C19+'ESD PERSONNEL COST F.x'!C22+'PHC PERSONNEL COST F.x'!C20+'WATSAN PERSONNEL COST F.x'!C19+'TRADITIONAL PERSONNEL COST F.x'!C19</f>
        <v>0</v>
      </c>
      <c r="D19" s="10">
        <f>'CHAIR PERSONNEL COST F.x'!D19+'SLT PERSONNEL COST F.x'!D19+'COUNCIL PERSONNEL COST F.x'!D19+'PMD PERSONNEL COST F.x'!D19+'AGRIC PERSONNEL COST F.x'!D19+'FINANCE PERSONNEL COST F.x'!D19+'WORKS PERSONNEL COST F.x'!D19+'ESD PERSONNEL COST F.x'!D22+'PHC PERSONNEL COST F.x'!D20+'WATSAN PERSONNEL COST F.x'!D19+'TRADITIONAL PERSONNEL COST F.x'!D19</f>
        <v>0</v>
      </c>
      <c r="E19" s="10">
        <f>'CHAIR PERSONNEL COST F.x'!E19+'SLT PERSONNEL COST F.x'!E19+'COUNCIL PERSONNEL COST F.x'!E19+'PMD PERSONNEL COST F.x'!E19+'AGRIC PERSONNEL COST F.x'!E19+'FINANCE PERSONNEL COST F.x'!E19+'WORKS PERSONNEL COST F.x'!E19+'ESD PERSONNEL COST F.x'!E22+'PHC PERSONNEL COST F.x'!E20+'WATSAN PERSONNEL COST F.x'!E19+'TRADITIONAL PERSONNEL COST F.x'!E19</f>
        <v>0</v>
      </c>
    </row>
    <row r="20" spans="1:5" x14ac:dyDescent="0.3">
      <c r="A20" s="4">
        <v>210301</v>
      </c>
      <c r="B20" s="5" t="s">
        <v>160</v>
      </c>
      <c r="C20" s="11">
        <f>SUM(C21:C23)</f>
        <v>609589515</v>
      </c>
      <c r="D20" s="11">
        <f>SUM(D21:D23)</f>
        <v>253737078.40000001</v>
      </c>
      <c r="E20" s="11">
        <f>SUM(E21:E23)</f>
        <v>903446634.92040002</v>
      </c>
    </row>
    <row r="21" spans="1:5" x14ac:dyDescent="0.3">
      <c r="A21" s="6">
        <v>21030101</v>
      </c>
      <c r="B21" s="7" t="s">
        <v>161</v>
      </c>
      <c r="C21" s="10">
        <f>'CHAIR PERSONNEL COST F.x'!C21+'SLT PERSONNEL COST F.x'!C21+'COUNCIL PERSONNEL COST F.x'!C21+'PMD PERSONNEL COST F.x'!C21+'AGRIC PERSONNEL COST F.x'!C21+'FINANCE PERSONNEL COST F.x'!C21+'WORKS PERSONNEL COST F.x'!C21+'ESD PERSONNEL COST F.x'!C24+'PHC PERSONNEL COST F.x'!C22+'WATSAN PERSONNEL COST F.x'!C21+'TRADITIONAL PERSONNEL COST F.x'!C21</f>
        <v>234559609</v>
      </c>
      <c r="D21" s="10">
        <f>'CHAIR PERSONNEL COST F.x'!D21+'SLT PERSONNEL COST F.x'!D21+'COUNCIL PERSONNEL COST F.x'!D21+'PMD PERSONNEL COST F.x'!D21+'AGRIC PERSONNEL COST F.x'!D21+'FINANCE PERSONNEL COST F.x'!D21+'WORKS PERSONNEL COST F.x'!D21+'ESD PERSONNEL COST F.x'!D24+'PHC PERSONNEL COST F.x'!D22+'WATSAN PERSONNEL COST F.x'!D21+'TRADITIONAL PERSONNEL COST F.x'!D21</f>
        <v>0</v>
      </c>
      <c r="E21" s="10">
        <f>'CHAIR PERSONNEL COST F.x'!E21+'SLT PERSONNEL COST F.x'!E21+'COUNCIL PERSONNEL COST F.x'!E21+'PMD PERSONNEL COST F.x'!E21+'AGRIC PERSONNEL COST F.x'!E21+'FINANCE PERSONNEL COST F.x'!E21+'WORKS PERSONNEL COST F.x'!E21+'ESD PERSONNEL COST F.x'!E24+'PHC PERSONNEL COST F.x'!E22+'WATSAN PERSONNEL COST F.x'!E21+'TRADITIONAL PERSONNEL COST F.x'!E21</f>
        <v>200000000</v>
      </c>
    </row>
    <row r="22" spans="1:5" x14ac:dyDescent="0.3">
      <c r="A22" s="6">
        <v>21030102</v>
      </c>
      <c r="B22" s="7" t="s">
        <v>162</v>
      </c>
      <c r="C22" s="10">
        <f>'CHAIR PERSONNEL COST F.x'!C22+'SLT PERSONNEL COST F.x'!C22+'COUNCIL PERSONNEL COST F.x'!C22+'PMD PERSONNEL COST F.x'!C22+'AGRIC PERSONNEL COST F.x'!C22+'FINANCE PERSONNEL COST F.x'!C22+'WORKS PERSONNEL COST F.x'!C22+'ESD PERSONNEL COST F.x'!C25+'PHC PERSONNEL COST F.x'!C23+'WATSAN PERSONNEL COST F.x'!C22+'TRADITIONAL PERSONNEL COST F.x'!C22</f>
        <v>276873064</v>
      </c>
      <c r="D22" s="10">
        <f>'CHAIR PERSONNEL COST F.x'!D22+'SLT PERSONNEL COST F.x'!D22+'COUNCIL PERSONNEL COST F.x'!D22+'PMD PERSONNEL COST F.x'!D22+'AGRIC PERSONNEL COST F.x'!D22+'FINANCE PERSONNEL COST F.x'!D22+'WORKS PERSONNEL COST F.x'!D22+'ESD PERSONNEL COST F.x'!D25+'PHC PERSONNEL COST F.x'!D23+'WATSAN PERSONNEL COST F.x'!D22+'TRADITIONAL PERSONNEL COST F.x'!D22</f>
        <v>253737078.40000001</v>
      </c>
      <c r="E22" s="10">
        <f>'CHAIR PERSONNEL COST F.x'!E22+'SLT PERSONNEL COST F.x'!E22+'COUNCIL PERSONNEL COST F.x'!E22+'PMD PERSONNEL COST F.x'!E22+'AGRIC PERSONNEL COST F.x'!E22+'FINANCE PERSONNEL COST F.x'!E22+'WORKS PERSONNEL COST F.x'!E22+'ESD PERSONNEL COST F.x'!E25+'PHC PERSONNEL COST F.x'!E23+'WATSAN PERSONNEL COST F.x'!E22+'TRADITIONAL PERSONNEL COST F.x'!E22</f>
        <v>682560476.16600001</v>
      </c>
    </row>
    <row r="23" spans="1:5" x14ac:dyDescent="0.3">
      <c r="A23" s="6">
        <v>21030104</v>
      </c>
      <c r="B23" s="7" t="s">
        <v>539</v>
      </c>
      <c r="C23" s="10">
        <f>'CHAIR PERSONNEL COST F.x'!C23+'SLT PERSONNEL COST F.x'!C23+'COUNCIL PERSONNEL COST F.x'!C23+'PMD PERSONNEL COST F.x'!C23+'AGRIC PERSONNEL COST F.x'!C23+'FINANCE PERSONNEL COST F.x'!C27+'WORKS PERSONNEL COST F.x'!C23+'ESD PERSONNEL COST F.x'!C26+'PHC PERSONNEL COST F.x'!C24+'WATSAN PERSONNEL COST F.x'!C23+'TRADITIONAL PERSONNEL COST F.x'!C23</f>
        <v>98156842</v>
      </c>
      <c r="D23" s="10">
        <f>'CHAIR PERSONNEL COST F.x'!D23+'SLT PERSONNEL COST F.x'!D23+'COUNCIL PERSONNEL COST F.x'!D23+'PMD PERSONNEL COST F.x'!D23+'AGRIC PERSONNEL COST F.x'!D23+'FINANCE PERSONNEL COST F.x'!D27+'WORKS PERSONNEL COST F.x'!D23+'ESD PERSONNEL COST F.x'!D26+'PHC PERSONNEL COST F.x'!D24+'WATSAN PERSONNEL COST F.x'!D23+'TRADITIONAL PERSONNEL COST F.x'!D23</f>
        <v>0</v>
      </c>
      <c r="E23" s="10">
        <f>'CHAIR PERSONNEL COST F.x'!E23+'SLT PERSONNEL COST F.x'!E23+'COUNCIL PERSONNEL COST F.x'!E23+'PMD PERSONNEL COST F.x'!E23+'AGRIC PERSONNEL COST F.x'!E23+'FINANCE PERSONNEL COST F.x'!E27+'WORKS PERSONNEL COST F.x'!E23+'ESD PERSONNEL COST F.x'!E26+'PHC PERSONNEL COST F.x'!E24+'WATSAN PERSONNEL COST F.x'!E23+'TRADITIONAL PERSONNEL COST F.x'!E23</f>
        <v>20886158.7544</v>
      </c>
    </row>
    <row r="24" spans="1:5" x14ac:dyDescent="0.3">
      <c r="A24" s="6"/>
      <c r="B24" s="7"/>
      <c r="C24" s="10"/>
      <c r="D24" s="10"/>
      <c r="E24" s="10"/>
    </row>
    <row r="25" spans="1:5" x14ac:dyDescent="0.3">
      <c r="A25" s="4">
        <v>22</v>
      </c>
      <c r="B25" s="5" t="s">
        <v>163</v>
      </c>
      <c r="C25" s="11">
        <f>C26+C103+C107+C112</f>
        <v>2152520676</v>
      </c>
      <c r="D25" s="11">
        <f t="shared" ref="D25:E25" si="4">D26+D103+D107+D112</f>
        <v>802608482.33999991</v>
      </c>
      <c r="E25" s="11">
        <f t="shared" si="4"/>
        <v>1171764597.4751999</v>
      </c>
    </row>
    <row r="26" spans="1:5" x14ac:dyDescent="0.3">
      <c r="A26" s="4">
        <v>2202</v>
      </c>
      <c r="B26" s="5" t="s">
        <v>164</v>
      </c>
      <c r="C26" s="11">
        <f>C27+C32+C40+C54+C63+C66+C72+C81+C85+C88</f>
        <v>932235468</v>
      </c>
      <c r="D26" s="11">
        <f t="shared" ref="D26:E26" si="5">D27+D32+D40+D54+D63+D66+D72+D81+D85+D88</f>
        <v>488249238.70999992</v>
      </c>
      <c r="E26" s="11">
        <f t="shared" si="5"/>
        <v>644628883.73000002</v>
      </c>
    </row>
    <row r="27" spans="1:5" x14ac:dyDescent="0.3">
      <c r="A27" s="4">
        <v>220201</v>
      </c>
      <c r="B27" s="5" t="s">
        <v>165</v>
      </c>
      <c r="C27" s="11">
        <f>SUM(C28:C31)</f>
        <v>35300000</v>
      </c>
      <c r="D27" s="11">
        <f t="shared" ref="D27:E27" si="6">SUM(D28:D31)</f>
        <v>17372500</v>
      </c>
      <c r="E27" s="11">
        <f t="shared" si="6"/>
        <v>30000000</v>
      </c>
    </row>
    <row r="28" spans="1:5" x14ac:dyDescent="0.3">
      <c r="A28" s="6">
        <v>22020101</v>
      </c>
      <c r="B28" s="7" t="s">
        <v>166</v>
      </c>
      <c r="C28" s="10">
        <f>'CHAIR OVERHEAD COST F.xi'!C10+'SLT OVERHEAD COST F.xi'!C10+'COUNCIL OVERHEAD COST F.xi'!C10+'PMD OVERHEAD COST F.xi'!C10+'AGRIC OVERHEAD COST F.xi'!C10+'FINANCE OVERHEAD COST F.xi'!C10+'WORKS OVERHEAD COST F.xi'!C10+'ESD OVERHEAD COST F.xi'!C10+'PHC OVERHEAD COST F.xi'!C10+'WATSAN OVERHEAD COST F.xi'!C10+'TRADITIONAL OVERHEAD COST F.xi'!C10</f>
        <v>0</v>
      </c>
      <c r="D28" s="10">
        <f>'CHAIR OVERHEAD COST F.xi'!D10+'SLT OVERHEAD COST F.xi'!D10+'COUNCIL OVERHEAD COST F.xi'!D10+'PMD OVERHEAD COST F.xi'!D10+'AGRIC OVERHEAD COST F.xi'!D10+'FINANCE OVERHEAD COST F.xi'!D10+'WORKS OVERHEAD COST F.xi'!D10+'ESD OVERHEAD COST F.xi'!D10+'PHC OVERHEAD COST F.xi'!D10+'WATSAN OVERHEAD COST F.xi'!D10+'TRADITIONAL OVERHEAD COST F.xi'!D10</f>
        <v>0</v>
      </c>
      <c r="E28" s="10">
        <f>'CHAIR OVERHEAD COST F.xi'!E10+'SLT OVERHEAD COST F.xi'!E10+'COUNCIL OVERHEAD COST F.xi'!E10+'PMD OVERHEAD COST F.xi'!E10+'AGRIC OVERHEAD COST F.xi'!E10+'FINANCE OVERHEAD COST F.xi'!E10+'WORKS OVERHEAD COST F.xi'!E10+'ESD OVERHEAD COST F.xi'!E10+'PHC OVERHEAD COST F.xi'!E10+'WATSAN OVERHEAD COST F.xi'!E10+'TRADITIONAL OVERHEAD COST F.xi'!E10</f>
        <v>0</v>
      </c>
    </row>
    <row r="29" spans="1:5" x14ac:dyDescent="0.3">
      <c r="A29" s="6">
        <v>22020102</v>
      </c>
      <c r="B29" s="7" t="s">
        <v>167</v>
      </c>
      <c r="C29" s="10">
        <f>'CHAIR OVERHEAD COST F.xi'!C11+'SLT OVERHEAD COST F.xi'!C11+'COUNCIL OVERHEAD COST F.xi'!C11+'PMD OVERHEAD COST F.xi'!C11+'AGRIC OVERHEAD COST F.xi'!C11+'FINANCE OVERHEAD COST F.xi'!C11+'WORKS OVERHEAD COST F.xi'!C11+'ESD OVERHEAD COST F.xi'!C11+'PHC OVERHEAD COST F.xi'!C11+'WATSAN OVERHEAD COST F.xi'!C11+'TRADITIONAL OVERHEAD COST F.xi'!C11</f>
        <v>35300000</v>
      </c>
      <c r="D29" s="10">
        <f>'CHAIR OVERHEAD COST F.xi'!D11+'SLT OVERHEAD COST F.xi'!D11+'COUNCIL OVERHEAD COST F.xi'!D11+'PMD OVERHEAD COST F.xi'!D11+'AGRIC OVERHEAD COST F.xi'!D11+'FINANCE OVERHEAD COST F.xi'!D11+'WORKS OVERHEAD COST F.xi'!D11+'ESD OVERHEAD COST F.xi'!D11+'PHC OVERHEAD COST F.xi'!D11+'WATSAN OVERHEAD COST F.xi'!D11+'TRADITIONAL OVERHEAD COST F.xi'!D11</f>
        <v>17372500</v>
      </c>
      <c r="E29" s="10">
        <f>'CHAIR OVERHEAD COST F.xi'!E11+'SLT OVERHEAD COST F.xi'!E11+'COUNCIL OVERHEAD COST F.xi'!E11+'PMD OVERHEAD COST F.xi'!E11+'AGRIC OVERHEAD COST F.xi'!E11+'FINANCE OVERHEAD COST F.xi'!E11+'WORKS OVERHEAD COST F.xi'!E11+'ESD OVERHEAD COST F.xi'!E11+'PHC OVERHEAD COST F.xi'!E11+'WATSAN OVERHEAD COST F.xi'!E11+'TRADITIONAL OVERHEAD COST F.xi'!E11</f>
        <v>30000000</v>
      </c>
    </row>
    <row r="30" spans="1:5" x14ac:dyDescent="0.3">
      <c r="A30" s="6">
        <v>22020103</v>
      </c>
      <c r="B30" s="7" t="s">
        <v>168</v>
      </c>
      <c r="C30" s="10">
        <f>'CHAIR OVERHEAD COST F.xi'!C12+'SLT OVERHEAD COST F.xi'!C12+'COUNCIL OVERHEAD COST F.xi'!C12+'PMD OVERHEAD COST F.xi'!C12+'AGRIC OVERHEAD COST F.xi'!C12+'FINANCE OVERHEAD COST F.xi'!C12+'WORKS OVERHEAD COST F.xi'!C12+'ESD OVERHEAD COST F.xi'!C12+'PHC OVERHEAD COST F.xi'!C12+'WATSAN OVERHEAD COST F.xi'!C12+'TRADITIONAL OVERHEAD COST F.xi'!C12</f>
        <v>0</v>
      </c>
      <c r="D30" s="10">
        <f>'CHAIR OVERHEAD COST F.xi'!D12+'SLT OVERHEAD COST F.xi'!D12+'COUNCIL OVERHEAD COST F.xi'!D12+'PMD OVERHEAD COST F.xi'!D12+'AGRIC OVERHEAD COST F.xi'!D12+'FINANCE OVERHEAD COST F.xi'!D12+'WORKS OVERHEAD COST F.xi'!D12+'ESD OVERHEAD COST F.xi'!D12+'PHC OVERHEAD COST F.xi'!D12+'WATSAN OVERHEAD COST F.xi'!D12+'TRADITIONAL OVERHEAD COST F.xi'!D12</f>
        <v>0</v>
      </c>
      <c r="E30" s="10">
        <f>'CHAIR OVERHEAD COST F.xi'!E12+'SLT OVERHEAD COST F.xi'!E12+'COUNCIL OVERHEAD COST F.xi'!E12+'PMD OVERHEAD COST F.xi'!E12+'AGRIC OVERHEAD COST F.xi'!E12+'FINANCE OVERHEAD COST F.xi'!E12+'WORKS OVERHEAD COST F.xi'!E12+'ESD OVERHEAD COST F.xi'!E12+'PHC OVERHEAD COST F.xi'!E12+'WATSAN OVERHEAD COST F.xi'!E12+'TRADITIONAL OVERHEAD COST F.xi'!E12</f>
        <v>0</v>
      </c>
    </row>
    <row r="31" spans="1:5" x14ac:dyDescent="0.3">
      <c r="A31" s="6">
        <v>22020104</v>
      </c>
      <c r="B31" s="7" t="s">
        <v>169</v>
      </c>
      <c r="C31" s="10">
        <f>'CHAIR OVERHEAD COST F.xi'!C13+'SLT OVERHEAD COST F.xi'!C13+'COUNCIL OVERHEAD COST F.xi'!C13+'PMD OVERHEAD COST F.xi'!C13+'AGRIC OVERHEAD COST F.xi'!C13+'FINANCE OVERHEAD COST F.xi'!C13+'WORKS OVERHEAD COST F.xi'!C13+'ESD OVERHEAD COST F.xi'!C13+'PHC OVERHEAD COST F.xi'!C13+'WATSAN OVERHEAD COST F.xi'!C13+'TRADITIONAL OVERHEAD COST F.xi'!C13</f>
        <v>0</v>
      </c>
      <c r="D31" s="10">
        <f>'CHAIR OVERHEAD COST F.xi'!D13+'SLT OVERHEAD COST F.xi'!D13+'COUNCIL OVERHEAD COST F.xi'!D13+'PMD OVERHEAD COST F.xi'!D13+'AGRIC OVERHEAD COST F.xi'!D13+'FINANCE OVERHEAD COST F.xi'!D13+'WORKS OVERHEAD COST F.xi'!D13+'ESD OVERHEAD COST F.xi'!D13+'PHC OVERHEAD COST F.xi'!D13+'WATSAN OVERHEAD COST F.xi'!D13+'TRADITIONAL OVERHEAD COST F.xi'!D13</f>
        <v>0</v>
      </c>
      <c r="E31" s="10">
        <f>'CHAIR OVERHEAD COST F.xi'!E13+'SLT OVERHEAD COST F.xi'!E13+'COUNCIL OVERHEAD COST F.xi'!E13+'PMD OVERHEAD COST F.xi'!E13+'AGRIC OVERHEAD COST F.xi'!E13+'FINANCE OVERHEAD COST F.xi'!E13+'WORKS OVERHEAD COST F.xi'!E13+'ESD OVERHEAD COST F.xi'!E13+'PHC OVERHEAD COST F.xi'!E13+'WATSAN OVERHEAD COST F.xi'!E13+'TRADITIONAL OVERHEAD COST F.xi'!E13</f>
        <v>0</v>
      </c>
    </row>
    <row r="32" spans="1:5" x14ac:dyDescent="0.3">
      <c r="A32" s="4">
        <v>220202</v>
      </c>
      <c r="B32" s="5" t="s">
        <v>170</v>
      </c>
      <c r="C32" s="11">
        <f>SUM(C33:C39)</f>
        <v>2650000</v>
      </c>
      <c r="D32" s="11">
        <f t="shared" ref="D32:E32" si="7">SUM(D33:D39)</f>
        <v>450000</v>
      </c>
      <c r="E32" s="11">
        <f t="shared" si="7"/>
        <v>1000000</v>
      </c>
    </row>
    <row r="33" spans="1:5" x14ac:dyDescent="0.3">
      <c r="A33" s="6">
        <v>22020201</v>
      </c>
      <c r="B33" s="7" t="s">
        <v>171</v>
      </c>
      <c r="C33" s="10">
        <f>'CHAIR OVERHEAD COST F.xi'!C15+'SLT OVERHEAD COST F.xi'!C15+'COUNCIL OVERHEAD COST F.xi'!C15+'PMD OVERHEAD COST F.xi'!C15+'AGRIC OVERHEAD COST F.xi'!C15+'FINANCE OVERHEAD COST F.xi'!C15+'WORKS OVERHEAD COST F.xi'!C15+'ESD OVERHEAD COST F.xi'!C15+'PHC OVERHEAD COST F.xi'!C15+'WATSAN OVERHEAD COST F.xi'!C15+'TRADITIONAL OVERHEAD COST F.xi'!C15</f>
        <v>1000000</v>
      </c>
      <c r="D33" s="10">
        <f>'CHAIR OVERHEAD COST F.xi'!D15+'SLT OVERHEAD COST F.xi'!D15+'COUNCIL OVERHEAD COST F.xi'!D15+'PMD OVERHEAD COST F.xi'!D15+'AGRIC OVERHEAD COST F.xi'!D15+'FINANCE OVERHEAD COST F.xi'!D15+'WORKS OVERHEAD COST F.xi'!D15+'ESD OVERHEAD COST F.xi'!D15+'PHC OVERHEAD COST F.xi'!D15+'WATSAN OVERHEAD COST F.xi'!D15+'TRADITIONAL OVERHEAD COST F.xi'!D15</f>
        <v>450000</v>
      </c>
      <c r="E33" s="10">
        <f>'CHAIR OVERHEAD COST F.xi'!E15+'SLT OVERHEAD COST F.xi'!E15+'COUNCIL OVERHEAD COST F.xi'!E15+'PMD OVERHEAD COST F.xi'!E15+'AGRIC OVERHEAD COST F.xi'!E15+'FINANCE OVERHEAD COST F.xi'!E15+'WORKS OVERHEAD COST F.xi'!E15+'ESD OVERHEAD COST F.xi'!E15+'PHC OVERHEAD COST F.xi'!E15+'WATSAN OVERHEAD COST F.xi'!E15+'TRADITIONAL OVERHEAD COST F.xi'!E15</f>
        <v>1000000</v>
      </c>
    </row>
    <row r="34" spans="1:5" x14ac:dyDescent="0.3">
      <c r="A34" s="6">
        <v>22020202</v>
      </c>
      <c r="B34" s="7" t="s">
        <v>172</v>
      </c>
      <c r="C34" s="10">
        <f>'CHAIR OVERHEAD COST F.xi'!C16+'SLT OVERHEAD COST F.xi'!C16+'COUNCIL OVERHEAD COST F.xi'!C16+'PMD OVERHEAD COST F.xi'!C16+'AGRIC OVERHEAD COST F.xi'!C16+'FINANCE OVERHEAD COST F.xi'!C16+'WORKS OVERHEAD COST F.xi'!C16+'ESD OVERHEAD COST F.xi'!C16+'PHC OVERHEAD COST F.xi'!C16+'WATSAN OVERHEAD COST F.xi'!C16+'TRADITIONAL OVERHEAD COST F.xi'!C16</f>
        <v>950000</v>
      </c>
      <c r="D34" s="10">
        <f>'CHAIR OVERHEAD COST F.xi'!D16+'SLT OVERHEAD COST F.xi'!D16+'COUNCIL OVERHEAD COST F.xi'!D16+'PMD OVERHEAD COST F.xi'!D16+'AGRIC OVERHEAD COST F.xi'!D16+'FINANCE OVERHEAD COST F.xi'!D16+'WORKS OVERHEAD COST F.xi'!D16+'ESD OVERHEAD COST F.xi'!D16+'PHC OVERHEAD COST F.xi'!D16+'WATSAN OVERHEAD COST F.xi'!D16+'TRADITIONAL OVERHEAD COST F.xi'!D16</f>
        <v>0</v>
      </c>
      <c r="E34" s="10">
        <f>'CHAIR OVERHEAD COST F.xi'!E16+'SLT OVERHEAD COST F.xi'!E16+'COUNCIL OVERHEAD COST F.xi'!E16+'PMD OVERHEAD COST F.xi'!E16+'AGRIC OVERHEAD COST F.xi'!E16+'FINANCE OVERHEAD COST F.xi'!E16+'WORKS OVERHEAD COST F.xi'!E16+'ESD OVERHEAD COST F.xi'!E16+'PHC OVERHEAD COST F.xi'!E16+'WATSAN OVERHEAD COST F.xi'!E16+'TRADITIONAL OVERHEAD COST F.xi'!E16</f>
        <v>0</v>
      </c>
    </row>
    <row r="35" spans="1:5" x14ac:dyDescent="0.3">
      <c r="A35" s="6">
        <v>22020203</v>
      </c>
      <c r="B35" s="7" t="s">
        <v>173</v>
      </c>
      <c r="C35" s="10">
        <f>'CHAIR OVERHEAD COST F.xi'!C17+'SLT OVERHEAD COST F.xi'!C17+'COUNCIL OVERHEAD COST F.xi'!C17+'PMD OVERHEAD COST F.xi'!C17+'AGRIC OVERHEAD COST F.xi'!C17+'FINANCE OVERHEAD COST F.xi'!C17+'WORKS OVERHEAD COST F.xi'!C17+'ESD OVERHEAD COST F.xi'!C17+'PHC OVERHEAD COST F.xi'!C17+'WATSAN OVERHEAD COST F.xi'!C17+'TRADITIONAL OVERHEAD COST F.xi'!C17</f>
        <v>200000</v>
      </c>
      <c r="D35" s="10">
        <f>'CHAIR OVERHEAD COST F.xi'!D17+'SLT OVERHEAD COST F.xi'!D17+'COUNCIL OVERHEAD COST F.xi'!D17+'PMD OVERHEAD COST F.xi'!D17+'AGRIC OVERHEAD COST F.xi'!D17+'FINANCE OVERHEAD COST F.xi'!D17+'WORKS OVERHEAD COST F.xi'!D17+'ESD OVERHEAD COST F.xi'!D17+'PHC OVERHEAD COST F.xi'!D17+'WATSAN OVERHEAD COST F.xi'!D17+'TRADITIONAL OVERHEAD COST F.xi'!D17</f>
        <v>0</v>
      </c>
      <c r="E35" s="10">
        <f>'CHAIR OVERHEAD COST F.xi'!E17+'SLT OVERHEAD COST F.xi'!E17+'COUNCIL OVERHEAD COST F.xi'!E17+'PMD OVERHEAD COST F.xi'!E17+'AGRIC OVERHEAD COST F.xi'!E17+'FINANCE OVERHEAD COST F.xi'!E17+'WORKS OVERHEAD COST F.xi'!E17+'ESD OVERHEAD COST F.xi'!E17+'PHC OVERHEAD COST F.xi'!E17+'WATSAN OVERHEAD COST F.xi'!E17+'TRADITIONAL OVERHEAD COST F.xi'!E17</f>
        <v>0</v>
      </c>
    </row>
    <row r="36" spans="1:5" x14ac:dyDescent="0.3">
      <c r="A36" s="6">
        <v>22020204</v>
      </c>
      <c r="B36" s="7" t="s">
        <v>174</v>
      </c>
      <c r="C36" s="10">
        <f>'CHAIR OVERHEAD COST F.xi'!C18+'SLT OVERHEAD COST F.xi'!C18+'COUNCIL OVERHEAD COST F.xi'!C18+'PMD OVERHEAD COST F.xi'!C18+'AGRIC OVERHEAD COST F.xi'!C18+'FINANCE OVERHEAD COST F.xi'!C18+'WORKS OVERHEAD COST F.xi'!C18+'ESD OVERHEAD COST F.xi'!C18+'PHC OVERHEAD COST F.xi'!C18+'WATSAN OVERHEAD COST F.xi'!C18+'TRADITIONAL OVERHEAD COST F.xi'!C18</f>
        <v>500000</v>
      </c>
      <c r="D36" s="10">
        <f>'CHAIR OVERHEAD COST F.xi'!D18+'SLT OVERHEAD COST F.xi'!D18+'COUNCIL OVERHEAD COST F.xi'!D18+'PMD OVERHEAD COST F.xi'!D18+'AGRIC OVERHEAD COST F.xi'!D18+'FINANCE OVERHEAD COST F.xi'!D18+'WORKS OVERHEAD COST F.xi'!D18+'ESD OVERHEAD COST F.xi'!D18+'PHC OVERHEAD COST F.xi'!D18+'WATSAN OVERHEAD COST F.xi'!D18+'TRADITIONAL OVERHEAD COST F.xi'!D18</f>
        <v>0</v>
      </c>
      <c r="E36" s="10">
        <f>'CHAIR OVERHEAD COST F.xi'!E18+'SLT OVERHEAD COST F.xi'!E18+'COUNCIL OVERHEAD COST F.xi'!E18+'PMD OVERHEAD COST F.xi'!E18+'AGRIC OVERHEAD COST F.xi'!E18+'FINANCE OVERHEAD COST F.xi'!E18+'WORKS OVERHEAD COST F.xi'!E18+'ESD OVERHEAD COST F.xi'!E18+'PHC OVERHEAD COST F.xi'!E18+'WATSAN OVERHEAD COST F.xi'!E18+'TRADITIONAL OVERHEAD COST F.xi'!E18</f>
        <v>0</v>
      </c>
    </row>
    <row r="37" spans="1:5" x14ac:dyDescent="0.3">
      <c r="A37" s="6">
        <v>22020205</v>
      </c>
      <c r="B37" s="7" t="s">
        <v>175</v>
      </c>
      <c r="C37" s="10">
        <f>'CHAIR OVERHEAD COST F.xi'!C19+'SLT OVERHEAD COST F.xi'!C19+'COUNCIL OVERHEAD COST F.xi'!C19+'PMD OVERHEAD COST F.xi'!C19+'AGRIC OVERHEAD COST F.xi'!C19+'FINANCE OVERHEAD COST F.xi'!C19+'WORKS OVERHEAD COST F.xi'!C19+'ESD OVERHEAD COST F.xi'!C19+'PHC OVERHEAD COST F.xi'!C19+'WATSAN OVERHEAD COST F.xi'!C19+'TRADITIONAL OVERHEAD COST F.xi'!C19</f>
        <v>0</v>
      </c>
      <c r="D37" s="10">
        <f>'CHAIR OVERHEAD COST F.xi'!D19+'SLT OVERHEAD COST F.xi'!D19+'COUNCIL OVERHEAD COST F.xi'!D19+'PMD OVERHEAD COST F.xi'!D19+'AGRIC OVERHEAD COST F.xi'!D19+'FINANCE OVERHEAD COST F.xi'!D19+'WORKS OVERHEAD COST F.xi'!D19+'ESD OVERHEAD COST F.xi'!D19+'PHC OVERHEAD COST F.xi'!D19+'WATSAN OVERHEAD COST F.xi'!D19+'TRADITIONAL OVERHEAD COST F.xi'!D19</f>
        <v>0</v>
      </c>
      <c r="E37" s="10">
        <f>'CHAIR OVERHEAD COST F.xi'!E19+'SLT OVERHEAD COST F.xi'!E19+'COUNCIL OVERHEAD COST F.xi'!E19+'PMD OVERHEAD COST F.xi'!E19+'AGRIC OVERHEAD COST F.xi'!E19+'FINANCE OVERHEAD COST F.xi'!E19+'WORKS OVERHEAD COST F.xi'!E19+'ESD OVERHEAD COST F.xi'!E19+'PHC OVERHEAD COST F.xi'!E19+'WATSAN OVERHEAD COST F.xi'!E19+'TRADITIONAL OVERHEAD COST F.xi'!E19</f>
        <v>0</v>
      </c>
    </row>
    <row r="38" spans="1:5" x14ac:dyDescent="0.3">
      <c r="A38" s="6">
        <v>22020206</v>
      </c>
      <c r="B38" s="7" t="s">
        <v>176</v>
      </c>
      <c r="C38" s="10">
        <f>'CHAIR OVERHEAD COST F.xi'!C20+'SLT OVERHEAD COST F.xi'!C20+'COUNCIL OVERHEAD COST F.xi'!C20+'PMD OVERHEAD COST F.xi'!C20+'AGRIC OVERHEAD COST F.xi'!C20+'FINANCE OVERHEAD COST F.xi'!C20+'WORKS OVERHEAD COST F.xi'!C20+'ESD OVERHEAD COST F.xi'!C20+'PHC OVERHEAD COST F.xi'!C20+'WATSAN OVERHEAD COST F.xi'!C20+'TRADITIONAL OVERHEAD COST F.xi'!C20</f>
        <v>0</v>
      </c>
      <c r="D38" s="10">
        <f>'CHAIR OVERHEAD COST F.xi'!D20+'SLT OVERHEAD COST F.xi'!D20+'COUNCIL OVERHEAD COST F.xi'!D20+'PMD OVERHEAD COST F.xi'!D20+'AGRIC OVERHEAD COST F.xi'!D20+'FINANCE OVERHEAD COST F.xi'!D20+'WORKS OVERHEAD COST F.xi'!D20+'ESD OVERHEAD COST F.xi'!D20+'PHC OVERHEAD COST F.xi'!D20+'WATSAN OVERHEAD COST F.xi'!D20+'TRADITIONAL OVERHEAD COST F.xi'!D20</f>
        <v>0</v>
      </c>
      <c r="E38" s="10">
        <f>'CHAIR OVERHEAD COST F.xi'!E20+'SLT OVERHEAD COST F.xi'!E20+'COUNCIL OVERHEAD COST F.xi'!E20+'PMD OVERHEAD COST F.xi'!E20+'AGRIC OVERHEAD COST F.xi'!E20+'FINANCE OVERHEAD COST F.xi'!E20+'WORKS OVERHEAD COST F.xi'!E20+'ESD OVERHEAD COST F.xi'!E20+'PHC OVERHEAD COST F.xi'!E20+'WATSAN OVERHEAD COST F.xi'!E20+'TRADITIONAL OVERHEAD COST F.xi'!E20</f>
        <v>0</v>
      </c>
    </row>
    <row r="39" spans="1:5" x14ac:dyDescent="0.3">
      <c r="A39" s="6">
        <v>22020210</v>
      </c>
      <c r="B39" s="7" t="s">
        <v>177</v>
      </c>
      <c r="C39" s="10">
        <f>'CHAIR OVERHEAD COST F.xi'!C21+'SLT OVERHEAD COST F.xi'!C21+'COUNCIL OVERHEAD COST F.xi'!C21+'PMD OVERHEAD COST F.xi'!C21+'AGRIC OVERHEAD COST F.xi'!C21+'FINANCE OVERHEAD COST F.xi'!C21+'WORKS OVERHEAD COST F.xi'!C21+'ESD OVERHEAD COST F.xi'!C21+'PHC OVERHEAD COST F.xi'!C21+'WATSAN OVERHEAD COST F.xi'!C21+'TRADITIONAL OVERHEAD COST F.xi'!C21</f>
        <v>0</v>
      </c>
      <c r="D39" s="10">
        <f>'CHAIR OVERHEAD COST F.xi'!D21+'SLT OVERHEAD COST F.xi'!D21+'COUNCIL OVERHEAD COST F.xi'!D21+'PMD OVERHEAD COST F.xi'!D21+'AGRIC OVERHEAD COST F.xi'!D21+'FINANCE OVERHEAD COST F.xi'!D21+'WORKS OVERHEAD COST F.xi'!D21+'ESD OVERHEAD COST F.xi'!D21+'PHC OVERHEAD COST F.xi'!D21+'WATSAN OVERHEAD COST F.xi'!D21+'TRADITIONAL OVERHEAD COST F.xi'!D21</f>
        <v>0</v>
      </c>
      <c r="E39" s="10">
        <f>'CHAIR OVERHEAD COST F.xi'!E21+'SLT OVERHEAD COST F.xi'!E21+'COUNCIL OVERHEAD COST F.xi'!E21+'PMD OVERHEAD COST F.xi'!E21+'AGRIC OVERHEAD COST F.xi'!E21+'FINANCE OVERHEAD COST F.xi'!E21+'WORKS OVERHEAD COST F.xi'!E21+'ESD OVERHEAD COST F.xi'!E21+'PHC OVERHEAD COST F.xi'!E21+'WATSAN OVERHEAD COST F.xi'!E21+'TRADITIONAL OVERHEAD COST F.xi'!E21</f>
        <v>0</v>
      </c>
    </row>
    <row r="40" spans="1:5" x14ac:dyDescent="0.3">
      <c r="A40" s="4">
        <v>220203</v>
      </c>
      <c r="B40" s="5" t="s">
        <v>178</v>
      </c>
      <c r="C40" s="11">
        <f>SUM(C41:C53)</f>
        <v>116550000</v>
      </c>
      <c r="D40" s="11">
        <f t="shared" ref="D40:E40" si="8">SUM(D41:D53)</f>
        <v>31206500</v>
      </c>
      <c r="E40" s="11">
        <f t="shared" si="8"/>
        <v>115950000</v>
      </c>
    </row>
    <row r="41" spans="1:5" x14ac:dyDescent="0.3">
      <c r="A41" s="6">
        <v>22020301</v>
      </c>
      <c r="B41" s="7" t="s">
        <v>179</v>
      </c>
      <c r="C41" s="10">
        <f>'CHAIR OVERHEAD COST F.xi'!C23+'SLT OVERHEAD COST F.xi'!C23+'COUNCIL OVERHEAD COST F.xi'!C23+'PMD OVERHEAD COST F.xi'!C23+'AGRIC OVERHEAD COST F.xi'!C23+'FINANCE OVERHEAD COST F.xi'!C23+'WORKS OVERHEAD COST F.xi'!C23+'ESD OVERHEAD COST F.xi'!C23+'PHC OVERHEAD COST F.xi'!C23+'WATSAN OVERHEAD COST F.xi'!C23+'TRADITIONAL OVERHEAD COST F.xi'!C23</f>
        <v>6800000</v>
      </c>
      <c r="D41" s="10">
        <f>'CHAIR OVERHEAD COST F.xi'!D23+'SLT OVERHEAD COST F.xi'!D23+'COUNCIL OVERHEAD COST F.xi'!D23+'PMD OVERHEAD COST F.xi'!D23+'AGRIC OVERHEAD COST F.xi'!D23+'FINANCE OVERHEAD COST F.xi'!D23+'WORKS OVERHEAD COST F.xi'!D23+'ESD OVERHEAD COST F.xi'!D23+'PHC OVERHEAD COST F.xi'!D23+'WATSAN OVERHEAD COST F.xi'!D23+'TRADITIONAL OVERHEAD COST F.xi'!D23</f>
        <v>1345000</v>
      </c>
      <c r="E41" s="10">
        <f>'CHAIR OVERHEAD COST F.xi'!E23+'SLT OVERHEAD COST F.xi'!E23+'COUNCIL OVERHEAD COST F.xi'!E23+'PMD OVERHEAD COST F.xi'!E23+'AGRIC OVERHEAD COST F.xi'!E23+'FINANCE OVERHEAD COST F.xi'!E23+'WORKS OVERHEAD COST F.xi'!E23+'ESD OVERHEAD COST F.xi'!E23+'PHC OVERHEAD COST F.xi'!E23+'WATSAN OVERHEAD COST F.xi'!E23+'TRADITIONAL OVERHEAD COST F.xi'!E23</f>
        <v>3550000</v>
      </c>
    </row>
    <row r="42" spans="1:5" x14ac:dyDescent="0.3">
      <c r="A42" s="6">
        <v>22020302</v>
      </c>
      <c r="B42" s="7" t="s">
        <v>180</v>
      </c>
      <c r="C42" s="10">
        <f>'CHAIR OVERHEAD COST F.xi'!C24+'SLT OVERHEAD COST F.xi'!C24+'COUNCIL OVERHEAD COST F.xi'!C24+'PMD OVERHEAD COST F.xi'!C24+'AGRIC OVERHEAD COST F.xi'!C24+'FINANCE OVERHEAD COST F.xi'!C24+'WORKS OVERHEAD COST F.xi'!C24+'ESD OVERHEAD COST F.xi'!C24+'PHC OVERHEAD COST F.xi'!C24+'WATSAN OVERHEAD COST F.xi'!C24+'TRADITIONAL OVERHEAD COST F.xi'!C24</f>
        <v>28500000</v>
      </c>
      <c r="D42" s="10">
        <f>'CHAIR OVERHEAD COST F.xi'!D24+'SLT OVERHEAD COST F.xi'!D24+'COUNCIL OVERHEAD COST F.xi'!D24+'PMD OVERHEAD COST F.xi'!D24+'AGRIC OVERHEAD COST F.xi'!D24+'FINANCE OVERHEAD COST F.xi'!D24+'WORKS OVERHEAD COST F.xi'!D24+'ESD OVERHEAD COST F.xi'!D24+'PHC OVERHEAD COST F.xi'!D24+'WATSAN OVERHEAD COST F.xi'!D24+'TRADITIONAL OVERHEAD COST F.xi'!D24</f>
        <v>19503500</v>
      </c>
      <c r="E42" s="10">
        <f>'CHAIR OVERHEAD COST F.xi'!E24+'SLT OVERHEAD COST F.xi'!E24+'COUNCIL OVERHEAD COST F.xi'!E24+'PMD OVERHEAD COST F.xi'!E24+'AGRIC OVERHEAD COST F.xi'!E24+'FINANCE OVERHEAD COST F.xi'!E24+'WORKS OVERHEAD COST F.xi'!E24+'ESD OVERHEAD COST F.xi'!E24+'PHC OVERHEAD COST F.xi'!E24+'WATSAN OVERHEAD COST F.xi'!E24+'TRADITIONAL OVERHEAD COST F.xi'!E24</f>
        <v>13500000</v>
      </c>
    </row>
    <row r="43" spans="1:5" x14ac:dyDescent="0.3">
      <c r="A43" s="6">
        <v>22020303</v>
      </c>
      <c r="B43" s="7" t="s">
        <v>181</v>
      </c>
      <c r="C43" s="10">
        <f>'CHAIR OVERHEAD COST F.xi'!C25+'SLT OVERHEAD COST F.xi'!C25+'COUNCIL OVERHEAD COST F.xi'!C25+'PMD OVERHEAD COST F.xi'!C25+'AGRIC OVERHEAD COST F.xi'!C25+'FINANCE OVERHEAD COST F.xi'!C25+'WORKS OVERHEAD COST F.xi'!C25+'ESD OVERHEAD COST F.xi'!C25+'PHC OVERHEAD COST F.xi'!C25+'WATSAN OVERHEAD COST F.xi'!C25+'TRADITIONAL OVERHEAD COST F.xi'!C25</f>
        <v>500000</v>
      </c>
      <c r="D43" s="10">
        <f>'CHAIR OVERHEAD COST F.xi'!D25+'SLT OVERHEAD COST F.xi'!D25+'COUNCIL OVERHEAD COST F.xi'!D25+'PMD OVERHEAD COST F.xi'!D25+'AGRIC OVERHEAD COST F.xi'!D25+'FINANCE OVERHEAD COST F.xi'!D25+'WORKS OVERHEAD COST F.xi'!D25+'ESD OVERHEAD COST F.xi'!D25+'PHC OVERHEAD COST F.xi'!D25+'WATSAN OVERHEAD COST F.xi'!D25+'TRADITIONAL OVERHEAD COST F.xi'!D25</f>
        <v>0</v>
      </c>
      <c r="E43" s="10">
        <f>'CHAIR OVERHEAD COST F.xi'!E25+'SLT OVERHEAD COST F.xi'!E25+'COUNCIL OVERHEAD COST F.xi'!E25+'PMD OVERHEAD COST F.xi'!E25+'AGRIC OVERHEAD COST F.xi'!E25+'FINANCE OVERHEAD COST F.xi'!E25+'WORKS OVERHEAD COST F.xi'!E25+'ESD OVERHEAD COST F.xi'!E25+'PHC OVERHEAD COST F.xi'!E25+'WATSAN OVERHEAD COST F.xi'!E25+'TRADITIONAL OVERHEAD COST F.xi'!E25</f>
        <v>500000</v>
      </c>
    </row>
    <row r="44" spans="1:5" x14ac:dyDescent="0.3">
      <c r="A44" s="6">
        <v>22020304</v>
      </c>
      <c r="B44" s="7" t="s">
        <v>182</v>
      </c>
      <c r="C44" s="10">
        <f>'CHAIR OVERHEAD COST F.xi'!C26+'SLT OVERHEAD COST F.xi'!C26+'COUNCIL OVERHEAD COST F.xi'!C26+'PMD OVERHEAD COST F.xi'!C26+'AGRIC OVERHEAD COST F.xi'!C26+'FINANCE OVERHEAD COST F.xi'!C26+'WORKS OVERHEAD COST F.xi'!C26+'ESD OVERHEAD COST F.xi'!C26+'PHC OVERHEAD COST F.xi'!C26+'WATSAN OVERHEAD COST F.xi'!C26+'TRADITIONAL OVERHEAD COST F.xi'!C26</f>
        <v>1500000</v>
      </c>
      <c r="D44" s="10">
        <f>'CHAIR OVERHEAD COST F.xi'!D26+'SLT OVERHEAD COST F.xi'!D26+'COUNCIL OVERHEAD COST F.xi'!D26+'PMD OVERHEAD COST F.xi'!D26+'AGRIC OVERHEAD COST F.xi'!D26+'FINANCE OVERHEAD COST F.xi'!D26+'WORKS OVERHEAD COST F.xi'!D26+'ESD OVERHEAD COST F.xi'!D26+'PHC OVERHEAD COST F.xi'!D26+'WATSAN OVERHEAD COST F.xi'!D26+'TRADITIONAL OVERHEAD COST F.xi'!D26</f>
        <v>500000</v>
      </c>
      <c r="E44" s="10">
        <f>'CHAIR OVERHEAD COST F.xi'!E26+'SLT OVERHEAD COST F.xi'!E26+'COUNCIL OVERHEAD COST F.xi'!E26+'PMD OVERHEAD COST F.xi'!E26+'AGRIC OVERHEAD COST F.xi'!E26+'FINANCE OVERHEAD COST F.xi'!E26+'WORKS OVERHEAD COST F.xi'!E26+'ESD OVERHEAD COST F.xi'!E26+'PHC OVERHEAD COST F.xi'!E26+'WATSAN OVERHEAD COST F.xi'!E26+'TRADITIONAL OVERHEAD COST F.xi'!E26</f>
        <v>1000000</v>
      </c>
    </row>
    <row r="45" spans="1:5" x14ac:dyDescent="0.3">
      <c r="A45" s="6">
        <v>22020305</v>
      </c>
      <c r="B45" s="7" t="s">
        <v>183</v>
      </c>
      <c r="C45" s="10">
        <f>'CHAIR OVERHEAD COST F.xi'!C27+'SLT OVERHEAD COST F.xi'!C27+'COUNCIL OVERHEAD COST F.xi'!C27+'PMD OVERHEAD COST F.xi'!C27+'AGRIC OVERHEAD COST F.xi'!C27+'FINANCE OVERHEAD COST F.xi'!C27+'WORKS OVERHEAD COST F.xi'!C27+'ESD OVERHEAD COST F.xi'!C27+'PHC OVERHEAD COST F.xi'!C27+'WATSAN OVERHEAD COST F.xi'!C27+'TRADITIONAL OVERHEAD COST F.xi'!C27</f>
        <v>7750000</v>
      </c>
      <c r="D45" s="10">
        <f>'CHAIR OVERHEAD COST F.xi'!D27+'SLT OVERHEAD COST F.xi'!D27+'COUNCIL OVERHEAD COST F.xi'!D27+'PMD OVERHEAD COST F.xi'!D27+'AGRIC OVERHEAD COST F.xi'!D27+'FINANCE OVERHEAD COST F.xi'!D27+'WORKS OVERHEAD COST F.xi'!D27+'ESD OVERHEAD COST F.xi'!D27+'PHC OVERHEAD COST F.xi'!D27+'WATSAN OVERHEAD COST F.xi'!D27+'TRADITIONAL OVERHEAD COST F.xi'!D27</f>
        <v>980000</v>
      </c>
      <c r="E45" s="10">
        <f>'CHAIR OVERHEAD COST F.xi'!E27+'SLT OVERHEAD COST F.xi'!E27+'COUNCIL OVERHEAD COST F.xi'!E27+'PMD OVERHEAD COST F.xi'!E27+'AGRIC OVERHEAD COST F.xi'!E27+'FINANCE OVERHEAD COST F.xi'!E27+'WORKS OVERHEAD COST F.xi'!E27+'ESD OVERHEAD COST F.xi'!E27+'PHC OVERHEAD COST F.xi'!E27+'WATSAN OVERHEAD COST F.xi'!E27+'TRADITIONAL OVERHEAD COST F.xi'!E27</f>
        <v>2300000</v>
      </c>
    </row>
    <row r="46" spans="1:5" x14ac:dyDescent="0.3">
      <c r="A46" s="6">
        <v>22020306</v>
      </c>
      <c r="B46" s="7" t="s">
        <v>184</v>
      </c>
      <c r="C46" s="10">
        <f>'CHAIR OVERHEAD COST F.xi'!C28+'SLT OVERHEAD COST F.xi'!C28+'COUNCIL OVERHEAD COST F.xi'!C28+'PMD OVERHEAD COST F.xi'!C28+'AGRIC OVERHEAD COST F.xi'!C28+'FINANCE OVERHEAD COST F.xi'!C28+'WORKS OVERHEAD COST F.xi'!C28+'ESD OVERHEAD COST F.xi'!C28+'PHC OVERHEAD COST F.xi'!C28+'WATSAN OVERHEAD COST F.xi'!C28+'TRADITIONAL OVERHEAD COST F.xi'!C28</f>
        <v>7000000</v>
      </c>
      <c r="D46" s="10">
        <f>'CHAIR OVERHEAD COST F.xi'!D28+'SLT OVERHEAD COST F.xi'!D28+'COUNCIL OVERHEAD COST F.xi'!D28+'PMD OVERHEAD COST F.xi'!D28+'AGRIC OVERHEAD COST F.xi'!D28+'FINANCE OVERHEAD COST F.xi'!D28+'WORKS OVERHEAD COST F.xi'!D28+'ESD OVERHEAD COST F.xi'!D28+'PHC OVERHEAD COST F.xi'!D28+'WATSAN OVERHEAD COST F.xi'!D28+'TRADITIONAL OVERHEAD COST F.xi'!D28</f>
        <v>748000</v>
      </c>
      <c r="E46" s="10">
        <f>'CHAIR OVERHEAD COST F.xi'!E28+'SLT OVERHEAD COST F.xi'!E28+'COUNCIL OVERHEAD COST F.xi'!E28+'PMD OVERHEAD COST F.xi'!E28+'AGRIC OVERHEAD COST F.xi'!E28+'FINANCE OVERHEAD COST F.xi'!E28+'WORKS OVERHEAD COST F.xi'!E28+'ESD OVERHEAD COST F.xi'!E28+'PHC OVERHEAD COST F.xi'!E28+'WATSAN OVERHEAD COST F.xi'!E28+'TRADITIONAL OVERHEAD COST F.xi'!E28</f>
        <v>6000000</v>
      </c>
    </row>
    <row r="47" spans="1:5" x14ac:dyDescent="0.3">
      <c r="A47" s="6">
        <v>22020307</v>
      </c>
      <c r="B47" s="7" t="s">
        <v>185</v>
      </c>
      <c r="C47" s="10">
        <f>'CHAIR OVERHEAD COST F.xi'!C29+'SLT OVERHEAD COST F.xi'!C29+'COUNCIL OVERHEAD COST F.xi'!C29+'PMD OVERHEAD COST F.xi'!C29+'AGRIC OVERHEAD COST F.xi'!C29+'FINANCE OVERHEAD COST F.xi'!C29+'WORKS OVERHEAD COST F.xi'!C29+'ESD OVERHEAD COST F.xi'!C29+'PHC OVERHEAD COST F.xi'!C29+'WATSAN OVERHEAD COST F.xi'!C29+'TRADITIONAL OVERHEAD COST F.xi'!C29</f>
        <v>50000000</v>
      </c>
      <c r="D47" s="10">
        <f>'CHAIR OVERHEAD COST F.xi'!D29+'SLT OVERHEAD COST F.xi'!D29+'COUNCIL OVERHEAD COST F.xi'!D29+'PMD OVERHEAD COST F.xi'!D29+'AGRIC OVERHEAD COST F.xi'!D29+'FINANCE OVERHEAD COST F.xi'!D29+'WORKS OVERHEAD COST F.xi'!D29+'ESD OVERHEAD COST F.xi'!D29+'PHC OVERHEAD COST F.xi'!D29+'WATSAN OVERHEAD COST F.xi'!D29+'TRADITIONAL OVERHEAD COST F.xi'!D29</f>
        <v>7680000</v>
      </c>
      <c r="E47" s="10">
        <f>'CHAIR OVERHEAD COST F.xi'!E29+'SLT OVERHEAD COST F.xi'!E29+'COUNCIL OVERHEAD COST F.xi'!E29+'PMD OVERHEAD COST F.xi'!E29+'AGRIC OVERHEAD COST F.xi'!E29+'FINANCE OVERHEAD COST F.xi'!E29+'WORKS OVERHEAD COST F.xi'!E29+'ESD OVERHEAD COST F.xi'!E29+'PHC OVERHEAD COST F.xi'!E29+'WATSAN OVERHEAD COST F.xi'!E29+'TRADITIONAL OVERHEAD COST F.xi'!E29</f>
        <v>83600000</v>
      </c>
    </row>
    <row r="48" spans="1:5" x14ac:dyDescent="0.3">
      <c r="A48" s="6">
        <v>22020308</v>
      </c>
      <c r="B48" s="7" t="s">
        <v>186</v>
      </c>
      <c r="C48" s="10">
        <f>'CHAIR OVERHEAD COST F.xi'!C30+'SLT OVERHEAD COST F.xi'!C30+'COUNCIL OVERHEAD COST F.xi'!C30+'PMD OVERHEAD COST F.xi'!C30+'AGRIC OVERHEAD COST F.xi'!C30+'FINANCE OVERHEAD COST F.xi'!C30+'WORKS OVERHEAD COST F.xi'!C30+'ESD OVERHEAD COST F.xi'!C30+'PHC OVERHEAD COST F.xi'!C30+'WATSAN OVERHEAD COST F.xi'!C30+'TRADITIONAL OVERHEAD COST F.xi'!C30</f>
        <v>0</v>
      </c>
      <c r="D48" s="10">
        <f>'CHAIR OVERHEAD COST F.xi'!D30+'SLT OVERHEAD COST F.xi'!D30+'COUNCIL OVERHEAD COST F.xi'!D30+'PMD OVERHEAD COST F.xi'!D30+'AGRIC OVERHEAD COST F.xi'!D30+'FINANCE OVERHEAD COST F.xi'!D30+'WORKS OVERHEAD COST F.xi'!D30+'ESD OVERHEAD COST F.xi'!D30+'PHC OVERHEAD COST F.xi'!D30+'WATSAN OVERHEAD COST F.xi'!D30+'TRADITIONAL OVERHEAD COST F.xi'!D30</f>
        <v>0</v>
      </c>
      <c r="E48" s="10">
        <f>'CHAIR OVERHEAD COST F.xi'!E30+'SLT OVERHEAD COST F.xi'!E30+'COUNCIL OVERHEAD COST F.xi'!E30+'PMD OVERHEAD COST F.xi'!E30+'AGRIC OVERHEAD COST F.xi'!E30+'FINANCE OVERHEAD COST F.xi'!E30+'WORKS OVERHEAD COST F.xi'!E30+'ESD OVERHEAD COST F.xi'!E30+'PHC OVERHEAD COST F.xi'!E30+'WATSAN OVERHEAD COST F.xi'!E30+'TRADITIONAL OVERHEAD COST F.xi'!E30</f>
        <v>0</v>
      </c>
    </row>
    <row r="49" spans="1:5" x14ac:dyDescent="0.3">
      <c r="A49" s="6">
        <v>22020309</v>
      </c>
      <c r="B49" s="7" t="s">
        <v>187</v>
      </c>
      <c r="C49" s="10">
        <f>'CHAIR OVERHEAD COST F.xi'!C31+'SLT OVERHEAD COST F.xi'!C31+'COUNCIL OVERHEAD COST F.xi'!C31+'PMD OVERHEAD COST F.xi'!C31+'AGRIC OVERHEAD COST F.xi'!C31+'FINANCE OVERHEAD COST F.xi'!C31+'WORKS OVERHEAD COST F.xi'!C31+'ESD OVERHEAD COST F.xi'!C31+'PHC OVERHEAD COST F.xi'!C31+'WATSAN OVERHEAD COST F.xi'!C31+'TRADITIONAL OVERHEAD COST F.xi'!C31</f>
        <v>2000000</v>
      </c>
      <c r="D49" s="10">
        <f>'CHAIR OVERHEAD COST F.xi'!D31+'SLT OVERHEAD COST F.xi'!D31+'COUNCIL OVERHEAD COST F.xi'!D31+'PMD OVERHEAD COST F.xi'!D31+'AGRIC OVERHEAD COST F.xi'!D31+'FINANCE OVERHEAD COST F.xi'!D31+'WORKS OVERHEAD COST F.xi'!D31+'ESD OVERHEAD COST F.xi'!D31+'PHC OVERHEAD COST F.xi'!D31+'WATSAN OVERHEAD COST F.xi'!D31+'TRADITIONAL OVERHEAD COST F.xi'!D31</f>
        <v>450000</v>
      </c>
      <c r="E49" s="10">
        <f>'CHAIR OVERHEAD COST F.xi'!E31+'SLT OVERHEAD COST F.xi'!E31+'COUNCIL OVERHEAD COST F.xi'!E31+'PMD OVERHEAD COST F.xi'!E31+'AGRIC OVERHEAD COST F.xi'!E31+'FINANCE OVERHEAD COST F.xi'!E31+'WORKS OVERHEAD COST F.xi'!E31+'ESD OVERHEAD COST F.xi'!E31+'PHC OVERHEAD COST F.xi'!E31+'WATSAN OVERHEAD COST F.xi'!E31+'TRADITIONAL OVERHEAD COST F.xi'!E31</f>
        <v>1000000</v>
      </c>
    </row>
    <row r="50" spans="1:5" x14ac:dyDescent="0.3">
      <c r="A50" s="6">
        <v>22020310</v>
      </c>
      <c r="B50" s="7" t="s">
        <v>188</v>
      </c>
      <c r="C50" s="10">
        <f>'CHAIR OVERHEAD COST F.xi'!C32+'SLT OVERHEAD COST F.xi'!C32+'COUNCIL OVERHEAD COST F.xi'!C32+'PMD OVERHEAD COST F.xi'!C32+'AGRIC OVERHEAD COST F.xi'!C32+'FINANCE OVERHEAD COST F.xi'!C32+'WORKS OVERHEAD COST F.xi'!C32+'ESD OVERHEAD COST F.xi'!C32+'PHC OVERHEAD COST F.xi'!C32+'WATSAN OVERHEAD COST F.xi'!C32+'TRADITIONAL OVERHEAD COST F.xi'!C32</f>
        <v>0</v>
      </c>
      <c r="D50" s="10">
        <f>'CHAIR OVERHEAD COST F.xi'!D32+'SLT OVERHEAD COST F.xi'!D32+'COUNCIL OVERHEAD COST F.xi'!D32+'PMD OVERHEAD COST F.xi'!D32+'AGRIC OVERHEAD COST F.xi'!D32+'FINANCE OVERHEAD COST F.xi'!D32+'WORKS OVERHEAD COST F.xi'!D32+'ESD OVERHEAD COST F.xi'!D32+'PHC OVERHEAD COST F.xi'!D32+'WATSAN OVERHEAD COST F.xi'!D32+'TRADITIONAL OVERHEAD COST F.xi'!D32</f>
        <v>0</v>
      </c>
      <c r="E50" s="10">
        <f>'CHAIR OVERHEAD COST F.xi'!E32+'SLT OVERHEAD COST F.xi'!E32+'COUNCIL OVERHEAD COST F.xi'!E32+'PMD OVERHEAD COST F.xi'!E32+'AGRIC OVERHEAD COST F.xi'!E32+'FINANCE OVERHEAD COST F.xi'!E32+'WORKS OVERHEAD COST F.xi'!E32+'ESD OVERHEAD COST F.xi'!E32+'PHC OVERHEAD COST F.xi'!E32+'WATSAN OVERHEAD COST F.xi'!E32+'TRADITIONAL OVERHEAD COST F.xi'!E32</f>
        <v>0</v>
      </c>
    </row>
    <row r="51" spans="1:5" ht="16.5" customHeight="1" x14ac:dyDescent="0.3">
      <c r="A51" s="6">
        <v>22020311</v>
      </c>
      <c r="B51" s="7" t="s">
        <v>189</v>
      </c>
      <c r="C51" s="10">
        <f>'CHAIR OVERHEAD COST F.xi'!C33+'SLT OVERHEAD COST F.xi'!C33+'COUNCIL OVERHEAD COST F.xi'!C33+'PMD OVERHEAD COST F.xi'!C33+'AGRIC OVERHEAD COST F.xi'!C33+'FINANCE OVERHEAD COST F.xi'!C33+'WORKS OVERHEAD COST F.xi'!C33+'ESD OVERHEAD COST F.xi'!C33+'PHC OVERHEAD COST F.xi'!C33+'WATSAN OVERHEAD COST F.xi'!C33+'TRADITIONAL OVERHEAD COST F.xi'!C33</f>
        <v>10000000</v>
      </c>
      <c r="D51" s="10">
        <f>'CHAIR OVERHEAD COST F.xi'!D33+'SLT OVERHEAD COST F.xi'!D33+'COUNCIL OVERHEAD COST F.xi'!D33+'PMD OVERHEAD COST F.xi'!D33+'AGRIC OVERHEAD COST F.xi'!D33+'FINANCE OVERHEAD COST F.xi'!D33+'WORKS OVERHEAD COST F.xi'!D33+'ESD OVERHEAD COST F.xi'!D33+'PHC OVERHEAD COST F.xi'!D33+'WATSAN OVERHEAD COST F.xi'!D33+'TRADITIONAL OVERHEAD COST F.xi'!D33</f>
        <v>0</v>
      </c>
      <c r="E51" s="10">
        <f>'CHAIR OVERHEAD COST F.xi'!E33+'SLT OVERHEAD COST F.xi'!E33+'COUNCIL OVERHEAD COST F.xi'!E33+'PMD OVERHEAD COST F.xi'!E33+'AGRIC OVERHEAD COST F.xi'!E33+'FINANCE OVERHEAD COST F.xi'!E33+'WORKS OVERHEAD COST F.xi'!E33+'ESD OVERHEAD COST F.xi'!E33+'PHC OVERHEAD COST F.xi'!E33+'WATSAN OVERHEAD COST F.xi'!E33+'TRADITIONAL OVERHEAD COST F.xi'!E33</f>
        <v>2000000</v>
      </c>
    </row>
    <row r="52" spans="1:5" x14ac:dyDescent="0.3">
      <c r="A52" s="6">
        <v>22020312</v>
      </c>
      <c r="B52" s="7" t="s">
        <v>190</v>
      </c>
      <c r="C52" s="10">
        <f>'CHAIR OVERHEAD COST F.xi'!C34+'SLT OVERHEAD COST F.xi'!C34+'COUNCIL OVERHEAD COST F.xi'!C34+'PMD OVERHEAD COST F.xi'!C34+'AGRIC OVERHEAD COST F.xi'!C34+'FINANCE OVERHEAD COST F.xi'!C34+'WORKS OVERHEAD COST F.xi'!C34+'ESD OVERHEAD COST F.xi'!C34+'PHC OVERHEAD COST F.xi'!C34+'WATSAN OVERHEAD COST F.xi'!C34+'TRADITIONAL OVERHEAD COST F.xi'!C34</f>
        <v>2500000</v>
      </c>
      <c r="D52" s="10">
        <f>'CHAIR OVERHEAD COST F.xi'!D34+'SLT OVERHEAD COST F.xi'!D34+'COUNCIL OVERHEAD COST F.xi'!D34+'PMD OVERHEAD COST F.xi'!D34+'AGRIC OVERHEAD COST F.xi'!D34+'FINANCE OVERHEAD COST F.xi'!D34+'WORKS OVERHEAD COST F.xi'!D34+'ESD OVERHEAD COST F.xi'!D34+'PHC OVERHEAD COST F.xi'!D34+'WATSAN OVERHEAD COST F.xi'!D34+'TRADITIONAL OVERHEAD COST F.xi'!D34</f>
        <v>0</v>
      </c>
      <c r="E52" s="10">
        <f>'CHAIR OVERHEAD COST F.xi'!E34+'SLT OVERHEAD COST F.xi'!E34+'COUNCIL OVERHEAD COST F.xi'!E34+'PMD OVERHEAD COST F.xi'!E34+'AGRIC OVERHEAD COST F.xi'!E34+'FINANCE OVERHEAD COST F.xi'!E34+'WORKS OVERHEAD COST F.xi'!E34+'ESD OVERHEAD COST F.xi'!E34+'PHC OVERHEAD COST F.xi'!E34+'WATSAN OVERHEAD COST F.xi'!E34+'TRADITIONAL OVERHEAD COST F.xi'!E34</f>
        <v>2500000</v>
      </c>
    </row>
    <row r="53" spans="1:5" x14ac:dyDescent="0.3">
      <c r="A53" s="6">
        <v>22020313</v>
      </c>
      <c r="B53" s="7" t="s">
        <v>191</v>
      </c>
      <c r="C53" s="10">
        <f>'CHAIR OVERHEAD COST F.xi'!C35+'SLT OVERHEAD COST F.xi'!C35+'COUNCIL OVERHEAD COST F.xi'!C35+'PMD OVERHEAD COST F.xi'!C35+'AGRIC OVERHEAD COST F.xi'!C35+'FINANCE OVERHEAD COST F.xi'!C35+'WORKS OVERHEAD COST F.xi'!C35+'ESD OVERHEAD COST F.xi'!C35+'PHC OVERHEAD COST F.xi'!C35+'WATSAN OVERHEAD COST F.xi'!C35+'TRADITIONAL OVERHEAD COST F.xi'!C35</f>
        <v>0</v>
      </c>
      <c r="D53" s="10">
        <f>'CHAIR OVERHEAD COST F.xi'!D35+'SLT OVERHEAD COST F.xi'!D35+'COUNCIL OVERHEAD COST F.xi'!D35+'PMD OVERHEAD COST F.xi'!D35+'AGRIC OVERHEAD COST F.xi'!D35+'FINANCE OVERHEAD COST F.xi'!D35+'WORKS OVERHEAD COST F.xi'!D35+'ESD OVERHEAD COST F.xi'!D35+'PHC OVERHEAD COST F.xi'!D35+'WATSAN OVERHEAD COST F.xi'!D35+'TRADITIONAL OVERHEAD COST F.xi'!D35</f>
        <v>0</v>
      </c>
      <c r="E53" s="10">
        <f>'CHAIR OVERHEAD COST F.xi'!E35+'SLT OVERHEAD COST F.xi'!E35+'COUNCIL OVERHEAD COST F.xi'!E35+'PMD OVERHEAD COST F.xi'!E35+'AGRIC OVERHEAD COST F.xi'!E35+'FINANCE OVERHEAD COST F.xi'!E35+'WORKS OVERHEAD COST F.xi'!E35+'ESD OVERHEAD COST F.xi'!E35+'PHC OVERHEAD COST F.xi'!E35+'WATSAN OVERHEAD COST F.xi'!E35+'TRADITIONAL OVERHEAD COST F.xi'!E35</f>
        <v>0</v>
      </c>
    </row>
    <row r="54" spans="1:5" x14ac:dyDescent="0.3">
      <c r="A54" s="4">
        <v>220204</v>
      </c>
      <c r="B54" s="5" t="s">
        <v>192</v>
      </c>
      <c r="C54" s="11">
        <f>SUM(C55:C62)</f>
        <v>57250000</v>
      </c>
      <c r="D54" s="11">
        <f t="shared" ref="D54:E54" si="9">SUM(D55:D62)</f>
        <v>13124000</v>
      </c>
      <c r="E54" s="11">
        <f t="shared" si="9"/>
        <v>36500000</v>
      </c>
    </row>
    <row r="55" spans="1:5" x14ac:dyDescent="0.3">
      <c r="A55" s="6">
        <v>22020401</v>
      </c>
      <c r="B55" s="7" t="s">
        <v>193</v>
      </c>
      <c r="C55" s="10">
        <f>'CHAIR OVERHEAD COST F.xi'!C37+'SLT OVERHEAD COST F.xi'!C37+'COUNCIL OVERHEAD COST F.xi'!C37+'PMD OVERHEAD COST F.xi'!C37+'AGRIC OVERHEAD COST F.xi'!C37+'FINANCE OVERHEAD COST F.xi'!C37+'WORKS OVERHEAD COST F.xi'!C37+'ESD OVERHEAD COST F.xi'!C37+'PHC OVERHEAD COST F.xi'!C37+'WATSAN OVERHEAD COST F.xi'!C37+'TRADITIONAL OVERHEAD COST F.xi'!C37</f>
        <v>39000000</v>
      </c>
      <c r="D55" s="10">
        <f>'CHAIR OVERHEAD COST F.xi'!D37+'SLT OVERHEAD COST F.xi'!D37+'COUNCIL OVERHEAD COST F.xi'!D37+'PMD OVERHEAD COST F.xi'!D37+'AGRIC OVERHEAD COST F.xi'!D37+'FINANCE OVERHEAD COST F.xi'!D37+'WORKS OVERHEAD COST F.xi'!D37+'ESD OVERHEAD COST F.xi'!D37+'PHC OVERHEAD COST F.xi'!D37+'WATSAN OVERHEAD COST F.xi'!D37+'TRADITIONAL OVERHEAD COST F.xi'!D37</f>
        <v>9666000</v>
      </c>
      <c r="E55" s="10">
        <f>'CHAIR OVERHEAD COST F.xi'!E37+'SLT OVERHEAD COST F.xi'!E37+'COUNCIL OVERHEAD COST F.xi'!E37+'PMD OVERHEAD COST F.xi'!E37+'AGRIC OVERHEAD COST F.xi'!E37+'FINANCE OVERHEAD COST F.xi'!E37+'WORKS OVERHEAD COST F.xi'!E37+'ESD OVERHEAD COST F.xi'!E37+'PHC OVERHEAD COST F.xi'!E37+'WATSAN OVERHEAD COST F.xi'!E37+'TRADITIONAL OVERHEAD COST F.xi'!E37</f>
        <v>26000000</v>
      </c>
    </row>
    <row r="56" spans="1:5" x14ac:dyDescent="0.3">
      <c r="A56" s="6">
        <v>22020402</v>
      </c>
      <c r="B56" s="7" t="s">
        <v>194</v>
      </c>
      <c r="C56" s="10">
        <f>'CHAIR OVERHEAD COST F.xi'!C38+'SLT OVERHEAD COST F.xi'!C38+'COUNCIL OVERHEAD COST F.xi'!C38+'PMD OVERHEAD COST F.xi'!C38+'AGRIC OVERHEAD COST F.xi'!C38+'FINANCE OVERHEAD COST F.xi'!C38+'WORKS OVERHEAD COST F.xi'!C38+'ESD OVERHEAD COST F.xi'!C38+'PHC OVERHEAD COST F.xi'!C38+'WATSAN OVERHEAD COST F.xi'!C38+'TRADITIONAL OVERHEAD COST F.xi'!C38</f>
        <v>4250000</v>
      </c>
      <c r="D56" s="10">
        <f>'CHAIR OVERHEAD COST F.xi'!D38+'SLT OVERHEAD COST F.xi'!D38+'COUNCIL OVERHEAD COST F.xi'!D38+'PMD OVERHEAD COST F.xi'!D38+'AGRIC OVERHEAD COST F.xi'!D38+'FINANCE OVERHEAD COST F.xi'!D38+'WORKS OVERHEAD COST F.xi'!D38+'ESD OVERHEAD COST F.xi'!D38+'PHC OVERHEAD COST F.xi'!D38+'WATSAN OVERHEAD COST F.xi'!D38+'TRADITIONAL OVERHEAD COST F.xi'!D38</f>
        <v>0</v>
      </c>
      <c r="E56" s="10">
        <f>'CHAIR OVERHEAD COST F.xi'!E38+'SLT OVERHEAD COST F.xi'!E38+'COUNCIL OVERHEAD COST F.xi'!E38+'PMD OVERHEAD COST F.xi'!E38+'AGRIC OVERHEAD COST F.xi'!E38+'FINANCE OVERHEAD COST F.xi'!E38+'WORKS OVERHEAD COST F.xi'!E38+'ESD OVERHEAD COST F.xi'!E38+'PHC OVERHEAD COST F.xi'!E38+'WATSAN OVERHEAD COST F.xi'!E38+'TRADITIONAL OVERHEAD COST F.xi'!E38</f>
        <v>3000000</v>
      </c>
    </row>
    <row r="57" spans="1:5" ht="30" x14ac:dyDescent="0.3">
      <c r="A57" s="6">
        <v>22020403</v>
      </c>
      <c r="B57" s="7" t="s">
        <v>195</v>
      </c>
      <c r="C57" s="10">
        <f>'CHAIR OVERHEAD COST F.xi'!C39+'SLT OVERHEAD COST F.xi'!C39+'COUNCIL OVERHEAD COST F.xi'!C39+'PMD OVERHEAD COST F.xi'!C39+'AGRIC OVERHEAD COST F.xi'!C39+'FINANCE OVERHEAD COST F.xi'!C39+'WORKS OVERHEAD COST F.xi'!C39+'ESD OVERHEAD COST F.xi'!C39+'PHC OVERHEAD COST F.xi'!C39+'WATSAN OVERHEAD COST F.xi'!C39+'TRADITIONAL OVERHEAD COST F.xi'!C39</f>
        <v>500000</v>
      </c>
      <c r="D57" s="10">
        <f>'CHAIR OVERHEAD COST F.xi'!D39+'SLT OVERHEAD COST F.xi'!D39+'COUNCIL OVERHEAD COST F.xi'!D39+'PMD OVERHEAD COST F.xi'!D39+'AGRIC OVERHEAD COST F.xi'!D39+'FINANCE OVERHEAD COST F.xi'!D39+'WORKS OVERHEAD COST F.xi'!D39+'ESD OVERHEAD COST F.xi'!D39+'PHC OVERHEAD COST F.xi'!D39+'WATSAN OVERHEAD COST F.xi'!D39+'TRADITIONAL OVERHEAD COST F.xi'!D39</f>
        <v>0</v>
      </c>
      <c r="E57" s="10">
        <f>'CHAIR OVERHEAD COST F.xi'!E39+'SLT OVERHEAD COST F.xi'!E39+'COUNCIL OVERHEAD COST F.xi'!E39+'PMD OVERHEAD COST F.xi'!E39+'AGRIC OVERHEAD COST F.xi'!E39+'FINANCE OVERHEAD COST F.xi'!E39+'WORKS OVERHEAD COST F.xi'!E39+'ESD OVERHEAD COST F.xi'!E39+'PHC OVERHEAD COST F.xi'!E39+'WATSAN OVERHEAD COST F.xi'!E39+'TRADITIONAL OVERHEAD COST F.xi'!E39</f>
        <v>0</v>
      </c>
    </row>
    <row r="58" spans="1:5" x14ac:dyDescent="0.3">
      <c r="A58" s="6">
        <v>22020404</v>
      </c>
      <c r="B58" s="7" t="s">
        <v>196</v>
      </c>
      <c r="C58" s="10">
        <f>'CHAIR OVERHEAD COST F.xi'!C40+'SLT OVERHEAD COST F.xi'!C40+'COUNCIL OVERHEAD COST F.xi'!C40+'PMD OVERHEAD COST F.xi'!C40+'AGRIC OVERHEAD COST F.xi'!C40+'FINANCE OVERHEAD COST F.xi'!C40+'WORKS OVERHEAD COST F.xi'!C40+'ESD OVERHEAD COST F.xi'!C40+'PHC OVERHEAD COST F.xi'!C40+'WATSAN OVERHEAD COST F.xi'!C40+'TRADITIONAL OVERHEAD COST F.xi'!C40</f>
        <v>3000000</v>
      </c>
      <c r="D58" s="10">
        <f>'CHAIR OVERHEAD COST F.xi'!D40+'SLT OVERHEAD COST F.xi'!D40+'COUNCIL OVERHEAD COST F.xi'!D40+'PMD OVERHEAD COST F.xi'!D40+'AGRIC OVERHEAD COST F.xi'!D40+'FINANCE OVERHEAD COST F.xi'!D40+'WORKS OVERHEAD COST F.xi'!D40+'ESD OVERHEAD COST F.xi'!D40+'PHC OVERHEAD COST F.xi'!D40+'WATSAN OVERHEAD COST F.xi'!D40+'TRADITIONAL OVERHEAD COST F.xi'!D40</f>
        <v>0</v>
      </c>
      <c r="E58" s="10">
        <f>'CHAIR OVERHEAD COST F.xi'!E40+'SLT OVERHEAD COST F.xi'!E40+'COUNCIL OVERHEAD COST F.xi'!E40+'PMD OVERHEAD COST F.xi'!E40+'AGRIC OVERHEAD COST F.xi'!E40+'FINANCE OVERHEAD COST F.xi'!E40+'WORKS OVERHEAD COST F.xi'!E40+'ESD OVERHEAD COST F.xi'!E40+'PHC OVERHEAD COST F.xi'!E40+'WATSAN OVERHEAD COST F.xi'!E40+'TRADITIONAL OVERHEAD COST F.xi'!E40</f>
        <v>1500000</v>
      </c>
    </row>
    <row r="59" spans="1:5" x14ac:dyDescent="0.3">
      <c r="A59" s="6">
        <v>22020405</v>
      </c>
      <c r="B59" s="7" t="s">
        <v>197</v>
      </c>
      <c r="C59" s="10">
        <f>'CHAIR OVERHEAD COST F.xi'!C41+'SLT OVERHEAD COST F.xi'!C41+'COUNCIL OVERHEAD COST F.xi'!C41+'PMD OVERHEAD COST F.xi'!C41+'AGRIC OVERHEAD COST F.xi'!C41+'FINANCE OVERHEAD COST F.xi'!C41+'WORKS OVERHEAD COST F.xi'!C41+'ESD OVERHEAD COST F.xi'!C41+'PHC OVERHEAD COST F.xi'!C41+'WATSAN OVERHEAD COST F.xi'!C41+'TRADITIONAL OVERHEAD COST F.xi'!C41</f>
        <v>5500000</v>
      </c>
      <c r="D59" s="10">
        <f>'CHAIR OVERHEAD COST F.xi'!D41+'SLT OVERHEAD COST F.xi'!D41+'COUNCIL OVERHEAD COST F.xi'!D41+'PMD OVERHEAD COST F.xi'!D41+'AGRIC OVERHEAD COST F.xi'!D41+'FINANCE OVERHEAD COST F.xi'!D41+'WORKS OVERHEAD COST F.xi'!D41+'ESD OVERHEAD COST F.xi'!D41+'PHC OVERHEAD COST F.xi'!D41+'WATSAN OVERHEAD COST F.xi'!D41+'TRADITIONAL OVERHEAD COST F.xi'!D41</f>
        <v>3248000</v>
      </c>
      <c r="E59" s="10">
        <f>'CHAIR OVERHEAD COST F.xi'!E41+'SLT OVERHEAD COST F.xi'!E41+'COUNCIL OVERHEAD COST F.xi'!E41+'PMD OVERHEAD COST F.xi'!E41+'AGRIC OVERHEAD COST F.xi'!E41+'FINANCE OVERHEAD COST F.xi'!E41+'WORKS OVERHEAD COST F.xi'!E41+'ESD OVERHEAD COST F.xi'!E41+'PHC OVERHEAD COST F.xi'!E41+'WATSAN OVERHEAD COST F.xi'!E41+'TRADITIONAL OVERHEAD COST F.xi'!E41</f>
        <v>4500000</v>
      </c>
    </row>
    <row r="60" spans="1:5" x14ac:dyDescent="0.3">
      <c r="A60" s="6">
        <v>22020406</v>
      </c>
      <c r="B60" s="7" t="s">
        <v>198</v>
      </c>
      <c r="C60" s="10">
        <f>'CHAIR OVERHEAD COST F.xi'!C42+'SLT OVERHEAD COST F.xi'!C42+'COUNCIL OVERHEAD COST F.xi'!C42+'PMD OVERHEAD COST F.xi'!C42+'AGRIC OVERHEAD COST F.xi'!C42+'FINANCE OVERHEAD COST F.xi'!C42+'WORKS OVERHEAD COST F.xi'!C42+'ESD OVERHEAD COST F.xi'!C42+'PHC OVERHEAD COST F.xi'!C42+'WATSAN OVERHEAD COST F.xi'!C42+'TRADITIONAL OVERHEAD COST F.xi'!C42</f>
        <v>4000000</v>
      </c>
      <c r="D60" s="10">
        <f>'CHAIR OVERHEAD COST F.xi'!D42+'SLT OVERHEAD COST F.xi'!D42+'COUNCIL OVERHEAD COST F.xi'!D42+'PMD OVERHEAD COST F.xi'!D42+'AGRIC OVERHEAD COST F.xi'!D42+'FINANCE OVERHEAD COST F.xi'!D42+'WORKS OVERHEAD COST F.xi'!D42+'ESD OVERHEAD COST F.xi'!D42+'PHC OVERHEAD COST F.xi'!D42+'WATSAN OVERHEAD COST F.xi'!D42+'TRADITIONAL OVERHEAD COST F.xi'!D42</f>
        <v>210000</v>
      </c>
      <c r="E60" s="10">
        <f>'CHAIR OVERHEAD COST F.xi'!E42+'SLT OVERHEAD COST F.xi'!E42+'COUNCIL OVERHEAD COST F.xi'!E42+'PMD OVERHEAD COST F.xi'!E42+'AGRIC OVERHEAD COST F.xi'!E42+'FINANCE OVERHEAD COST F.xi'!E42+'WORKS OVERHEAD COST F.xi'!E42+'ESD OVERHEAD COST F.xi'!E42+'PHC OVERHEAD COST F.xi'!E42+'WATSAN OVERHEAD COST F.xi'!E42+'TRADITIONAL OVERHEAD COST F.xi'!E42</f>
        <v>500000</v>
      </c>
    </row>
    <row r="61" spans="1:5" x14ac:dyDescent="0.3">
      <c r="A61" s="6">
        <v>22020410</v>
      </c>
      <c r="B61" s="7" t="s">
        <v>199</v>
      </c>
      <c r="C61" s="10">
        <f>'CHAIR OVERHEAD COST F.xi'!C43+'SLT OVERHEAD COST F.xi'!C43+'COUNCIL OVERHEAD COST F.xi'!C43+'PMD OVERHEAD COST F.xi'!C43+'AGRIC OVERHEAD COST F.xi'!C43+'FINANCE OVERHEAD COST F.xi'!C43+'WORKS OVERHEAD COST F.xi'!C43+'ESD OVERHEAD COST F.xi'!C43+'PHC OVERHEAD COST F.xi'!C43+'WATSAN OVERHEAD COST F.xi'!C43+'TRADITIONAL OVERHEAD COST F.xi'!C43</f>
        <v>500000</v>
      </c>
      <c r="D61" s="10">
        <f>'CHAIR OVERHEAD COST F.xi'!D43+'SLT OVERHEAD COST F.xi'!D43+'COUNCIL OVERHEAD COST F.xi'!D43+'PMD OVERHEAD COST F.xi'!D43+'AGRIC OVERHEAD COST F.xi'!D43+'FINANCE OVERHEAD COST F.xi'!D43+'WORKS OVERHEAD COST F.xi'!D43+'ESD OVERHEAD COST F.xi'!D43+'PHC OVERHEAD COST F.xi'!D43+'WATSAN OVERHEAD COST F.xi'!D43+'TRADITIONAL OVERHEAD COST F.xi'!D43</f>
        <v>0</v>
      </c>
      <c r="E61" s="10">
        <f>'CHAIR OVERHEAD COST F.xi'!E43+'SLT OVERHEAD COST F.xi'!E43+'COUNCIL OVERHEAD COST F.xi'!E43+'PMD OVERHEAD COST F.xi'!E43+'AGRIC OVERHEAD COST F.xi'!E43+'FINANCE OVERHEAD COST F.xi'!E43+'WORKS OVERHEAD COST F.xi'!E43+'ESD OVERHEAD COST F.xi'!E43+'PHC OVERHEAD COST F.xi'!E43+'WATSAN OVERHEAD COST F.xi'!E43+'TRADITIONAL OVERHEAD COST F.xi'!E43</f>
        <v>500000</v>
      </c>
    </row>
    <row r="62" spans="1:5" x14ac:dyDescent="0.3">
      <c r="A62" s="6">
        <v>22020411</v>
      </c>
      <c r="B62" s="7" t="s">
        <v>200</v>
      </c>
      <c r="C62" s="10">
        <f>'CHAIR OVERHEAD COST F.xi'!C44+'SLT OVERHEAD COST F.xi'!C44+'COUNCIL OVERHEAD COST F.xi'!C44+'PMD OVERHEAD COST F.xi'!C44+'AGRIC OVERHEAD COST F.xi'!C44+'FINANCE OVERHEAD COST F.xi'!C44+'WORKS OVERHEAD COST F.xi'!C44+'ESD OVERHEAD COST F.xi'!C44+'PHC OVERHEAD COST F.xi'!C44+'WATSAN OVERHEAD COST F.xi'!C44+'TRADITIONAL OVERHEAD COST F.xi'!C44</f>
        <v>500000</v>
      </c>
      <c r="D62" s="10">
        <f>'CHAIR OVERHEAD COST F.xi'!D44+'SLT OVERHEAD COST F.xi'!D44+'COUNCIL OVERHEAD COST F.xi'!D44+'PMD OVERHEAD COST F.xi'!D44+'AGRIC OVERHEAD COST F.xi'!D44+'FINANCE OVERHEAD COST F.xi'!D44+'WORKS OVERHEAD COST F.xi'!D44+'ESD OVERHEAD COST F.xi'!D44+'PHC OVERHEAD COST F.xi'!D44+'WATSAN OVERHEAD COST F.xi'!D44+'TRADITIONAL OVERHEAD COST F.xi'!D44</f>
        <v>0</v>
      </c>
      <c r="E62" s="10">
        <f>'CHAIR OVERHEAD COST F.xi'!E44+'SLT OVERHEAD COST F.xi'!E44+'COUNCIL OVERHEAD COST F.xi'!E44+'PMD OVERHEAD COST F.xi'!E44+'AGRIC OVERHEAD COST F.xi'!E44+'FINANCE OVERHEAD COST F.xi'!E44+'WORKS OVERHEAD COST F.xi'!E44+'ESD OVERHEAD COST F.xi'!E44+'PHC OVERHEAD COST F.xi'!E44+'WATSAN OVERHEAD COST F.xi'!E44+'TRADITIONAL OVERHEAD COST F.xi'!E44</f>
        <v>500000</v>
      </c>
    </row>
    <row r="63" spans="1:5" x14ac:dyDescent="0.3">
      <c r="A63" s="4">
        <v>220205</v>
      </c>
      <c r="B63" s="5" t="s">
        <v>201</v>
      </c>
      <c r="C63" s="11">
        <f>SUM(C64:C65)</f>
        <v>26000000</v>
      </c>
      <c r="D63" s="11">
        <f>SUM(D64:D65)</f>
        <v>2555000</v>
      </c>
      <c r="E63" s="11">
        <f>SUM(E64:E65)</f>
        <v>14000000</v>
      </c>
    </row>
    <row r="64" spans="1:5" x14ac:dyDescent="0.3">
      <c r="A64" s="6">
        <v>22020501</v>
      </c>
      <c r="B64" s="7" t="s">
        <v>202</v>
      </c>
      <c r="C64" s="10">
        <f>'CHAIR OVERHEAD COST F.xi'!C46+'SLT OVERHEAD COST F.xi'!C46+'COUNCIL OVERHEAD COST F.xi'!C46+'PMD OVERHEAD COST F.xi'!C46+'AGRIC OVERHEAD COST F.xi'!C46+'FINANCE OVERHEAD COST F.xi'!C46+'WORKS OVERHEAD COST F.xi'!C46+'ESD OVERHEAD COST F.xi'!C46+'PHC OVERHEAD COST F.xi'!C46+'WATSAN OVERHEAD COST F.xi'!C46+'TRADITIONAL OVERHEAD COST F.xi'!C46</f>
        <v>23500000</v>
      </c>
      <c r="D64" s="10">
        <f>'CHAIR OVERHEAD COST F.xi'!D46+'SLT OVERHEAD COST F.xi'!D46+'COUNCIL OVERHEAD COST F.xi'!D46+'PMD OVERHEAD COST F.xi'!D46+'AGRIC OVERHEAD COST F.xi'!D46+'FINANCE OVERHEAD COST F.xi'!D46+'WORKS OVERHEAD COST F.xi'!D46+'ESD OVERHEAD COST F.xi'!D46+'PHC OVERHEAD COST F.xi'!D46+'WATSAN OVERHEAD COST F.xi'!D46+'TRADITIONAL OVERHEAD COST F.xi'!D46</f>
        <v>2555000</v>
      </c>
      <c r="E64" s="10">
        <f>'CHAIR OVERHEAD COST F.xi'!E46+'SLT OVERHEAD COST F.xi'!E46+'COUNCIL OVERHEAD COST F.xi'!E46+'PMD OVERHEAD COST F.xi'!E46+'AGRIC OVERHEAD COST F.xi'!E46+'FINANCE OVERHEAD COST F.xi'!E46+'WORKS OVERHEAD COST F.xi'!E46+'ESD OVERHEAD COST F.xi'!E46+'PHC OVERHEAD COST F.xi'!E46+'WATSAN OVERHEAD COST F.xi'!E46+'TRADITIONAL OVERHEAD COST F.xi'!E46</f>
        <v>14000000</v>
      </c>
    </row>
    <row r="65" spans="1:5" x14ac:dyDescent="0.3">
      <c r="A65" s="6">
        <v>22020502</v>
      </c>
      <c r="B65" s="7" t="s">
        <v>203</v>
      </c>
      <c r="C65" s="10">
        <f>'CHAIR OVERHEAD COST F.xi'!C47+'SLT OVERHEAD COST F.xi'!C47+'COUNCIL OVERHEAD COST F.xi'!C47+'PMD OVERHEAD COST F.xi'!C47+'AGRIC OVERHEAD COST F.xi'!C47+'FINANCE OVERHEAD COST F.xi'!C47+'WORKS OVERHEAD COST F.xi'!C47+'ESD OVERHEAD COST F.xi'!C47+'PHC OVERHEAD COST F.xi'!C47+'WATSAN OVERHEAD COST F.xi'!C47+'TRADITIONAL OVERHEAD COST F.xi'!C47</f>
        <v>2500000</v>
      </c>
      <c r="D65" s="10">
        <f>'CHAIR OVERHEAD COST F.xi'!D47+'SLT OVERHEAD COST F.xi'!D47+'COUNCIL OVERHEAD COST F.xi'!D47+'PMD OVERHEAD COST F.xi'!D47+'AGRIC OVERHEAD COST F.xi'!D47+'FINANCE OVERHEAD COST F.xi'!D47+'WORKS OVERHEAD COST F.xi'!D47+'ESD OVERHEAD COST F.xi'!D47+'PHC OVERHEAD COST F.xi'!D47+'WATSAN OVERHEAD COST F.xi'!D47+'TRADITIONAL OVERHEAD COST F.xi'!D47</f>
        <v>0</v>
      </c>
      <c r="E65" s="10">
        <f>'CHAIR OVERHEAD COST F.xi'!E47+'SLT OVERHEAD COST F.xi'!E47+'COUNCIL OVERHEAD COST F.xi'!E47+'PMD OVERHEAD COST F.xi'!E47+'AGRIC OVERHEAD COST F.xi'!E47+'FINANCE OVERHEAD COST F.xi'!E47+'WORKS OVERHEAD COST F.xi'!E47+'ESD OVERHEAD COST F.xi'!E47+'PHC OVERHEAD COST F.xi'!E47+'WATSAN OVERHEAD COST F.xi'!E47+'TRADITIONAL OVERHEAD COST F.xi'!E47</f>
        <v>0</v>
      </c>
    </row>
    <row r="66" spans="1:5" x14ac:dyDescent="0.3">
      <c r="A66" s="4">
        <v>220206</v>
      </c>
      <c r="B66" s="5" t="s">
        <v>204</v>
      </c>
      <c r="C66" s="11">
        <f>SUM(C67:C71)</f>
        <v>26000000</v>
      </c>
      <c r="D66" s="11">
        <f t="shared" ref="D66:E66" si="10">SUM(D67:D71)</f>
        <v>12754500</v>
      </c>
      <c r="E66" s="11">
        <f t="shared" si="10"/>
        <v>18000000</v>
      </c>
    </row>
    <row r="67" spans="1:5" x14ac:dyDescent="0.3">
      <c r="A67" s="6">
        <v>22020601</v>
      </c>
      <c r="B67" s="7" t="s">
        <v>205</v>
      </c>
      <c r="C67" s="10">
        <f>'CHAIR OVERHEAD COST F.xi'!C49+'SLT OVERHEAD COST F.xi'!C49+'COUNCIL OVERHEAD COST F.xi'!C49+'PMD OVERHEAD COST F.xi'!C49+'AGRIC OVERHEAD COST F.xi'!C49+'FINANCE OVERHEAD COST F.xi'!C49+'WORKS OVERHEAD COST F.xi'!C49+'ESD OVERHEAD COST F.xi'!C49+'PHC OVERHEAD COST F.xi'!C49+'WATSAN OVERHEAD COST F.xi'!C49+'TRADITIONAL OVERHEAD COST F.xi'!C49</f>
        <v>5000000</v>
      </c>
      <c r="D67" s="10">
        <f>'CHAIR OVERHEAD COST F.xi'!D49+'SLT OVERHEAD COST F.xi'!D49+'COUNCIL OVERHEAD COST F.xi'!D49+'PMD OVERHEAD COST F.xi'!D49+'AGRIC OVERHEAD COST F.xi'!D49+'FINANCE OVERHEAD COST F.xi'!D49+'WORKS OVERHEAD COST F.xi'!D49+'ESD OVERHEAD COST F.xi'!D49+'PHC OVERHEAD COST F.xi'!D49+'WATSAN OVERHEAD COST F.xi'!D49+'TRADITIONAL OVERHEAD COST F.xi'!D49</f>
        <v>2600000</v>
      </c>
      <c r="E67" s="10">
        <f>'CHAIR OVERHEAD COST F.xi'!E49+'SLT OVERHEAD COST F.xi'!E49+'COUNCIL OVERHEAD COST F.xi'!E49+'PMD OVERHEAD COST F.xi'!E49+'AGRIC OVERHEAD COST F.xi'!E49+'FINANCE OVERHEAD COST F.xi'!E49+'WORKS OVERHEAD COST F.xi'!E49+'ESD OVERHEAD COST F.xi'!E49+'PHC OVERHEAD COST F.xi'!E49+'WATSAN OVERHEAD COST F.xi'!E49+'TRADITIONAL OVERHEAD COST F.xi'!E49</f>
        <v>2500000</v>
      </c>
    </row>
    <row r="68" spans="1:5" x14ac:dyDescent="0.3">
      <c r="A68" s="6">
        <v>22020602</v>
      </c>
      <c r="B68" s="7" t="s">
        <v>537</v>
      </c>
      <c r="C68" s="10">
        <f>'CHAIR OVERHEAD COST F.xi'!C50+'SLT OVERHEAD COST F.xi'!C50+'COUNCIL OVERHEAD COST F.xi'!C50+'PMD OVERHEAD COST F.xi'!C50+'AGRIC OVERHEAD COST F.xi'!C50+'FINANCE OVERHEAD COST F.xi'!C50+'WORKS OVERHEAD COST F.xi'!C50+'ESD OVERHEAD COST F.xi'!C50+'PHC OVERHEAD COST F.xi'!C50+'WATSAN OVERHEAD COST F.xi'!C50+'TRADITIONAL OVERHEAD COST F.xi'!C50</f>
        <v>500000</v>
      </c>
      <c r="D68" s="10">
        <f>'CHAIR OVERHEAD COST F.xi'!D50+'SLT OVERHEAD COST F.xi'!D50+'COUNCIL OVERHEAD COST F.xi'!D50+'PMD OVERHEAD COST F.xi'!D50+'AGRIC OVERHEAD COST F.xi'!D50+'FINANCE OVERHEAD COST F.xi'!D50+'WORKS OVERHEAD COST F.xi'!D50+'ESD OVERHEAD COST F.xi'!D50+'PHC OVERHEAD COST F.xi'!D50+'WATSAN OVERHEAD COST F.xi'!D50+'TRADITIONAL OVERHEAD COST F.xi'!D50</f>
        <v>0</v>
      </c>
      <c r="E68" s="10">
        <f>'CHAIR OVERHEAD COST F.xi'!E50+'SLT OVERHEAD COST F.xi'!E50+'COUNCIL OVERHEAD COST F.xi'!E50+'PMD OVERHEAD COST F.xi'!E50+'AGRIC OVERHEAD COST F.xi'!E50+'FINANCE OVERHEAD COST F.xi'!E50+'WORKS OVERHEAD COST F.xi'!E50+'ESD OVERHEAD COST F.xi'!E50+'PHC OVERHEAD COST F.xi'!E50+'WATSAN OVERHEAD COST F.xi'!E50+'TRADITIONAL OVERHEAD COST F.xi'!E50</f>
        <v>0</v>
      </c>
    </row>
    <row r="69" spans="1:5" x14ac:dyDescent="0.3">
      <c r="A69" s="6">
        <v>22020603</v>
      </c>
      <c r="B69" s="7" t="s">
        <v>206</v>
      </c>
      <c r="C69" s="10">
        <f>'CHAIR OVERHEAD COST F.xi'!C51+'SLT OVERHEAD COST F.xi'!C51+'COUNCIL OVERHEAD COST F.xi'!C51+'PMD OVERHEAD COST F.xi'!C51+'AGRIC OVERHEAD COST F.xi'!C51+'FINANCE OVERHEAD COST F.xi'!C51+'WORKS OVERHEAD COST F.xi'!C51+'ESD OVERHEAD COST F.xi'!C51+'PHC OVERHEAD COST F.xi'!C51+'WATSAN OVERHEAD COST F.xi'!C51+'TRADITIONAL OVERHEAD COST F.xi'!C51</f>
        <v>500000</v>
      </c>
      <c r="D69" s="10">
        <f>'CHAIR OVERHEAD COST F.xi'!D51+'SLT OVERHEAD COST F.xi'!D51+'COUNCIL OVERHEAD COST F.xi'!D51+'PMD OVERHEAD COST F.xi'!D51+'AGRIC OVERHEAD COST F.xi'!D51+'FINANCE OVERHEAD COST F.xi'!D51+'WORKS OVERHEAD COST F.xi'!D51+'ESD OVERHEAD COST F.xi'!D51+'PHC OVERHEAD COST F.xi'!D51+'WATSAN OVERHEAD COST F.xi'!D51+'TRADITIONAL OVERHEAD COST F.xi'!D51</f>
        <v>250000</v>
      </c>
      <c r="E69" s="10">
        <f>'CHAIR OVERHEAD COST F.xi'!E51+'SLT OVERHEAD COST F.xi'!E51+'COUNCIL OVERHEAD COST F.xi'!E51+'PMD OVERHEAD COST F.xi'!E51+'AGRIC OVERHEAD COST F.xi'!E51+'FINANCE OVERHEAD COST F.xi'!E51+'WORKS OVERHEAD COST F.xi'!E51+'ESD OVERHEAD COST F.xi'!E51+'PHC OVERHEAD COST F.xi'!E51+'WATSAN OVERHEAD COST F.xi'!E51+'TRADITIONAL OVERHEAD COST F.xi'!E51</f>
        <v>500000</v>
      </c>
    </row>
    <row r="70" spans="1:5" x14ac:dyDescent="0.3">
      <c r="A70" s="6">
        <v>22020604</v>
      </c>
      <c r="B70" s="7" t="s">
        <v>207</v>
      </c>
      <c r="C70" s="10">
        <f>'CHAIR OVERHEAD COST F.xi'!C52+'SLT OVERHEAD COST F.xi'!C52+'COUNCIL OVERHEAD COST F.xi'!C52+'PMD OVERHEAD COST F.xi'!C52+'AGRIC OVERHEAD COST F.xi'!C52+'FINANCE OVERHEAD COST F.xi'!C52+'WORKS OVERHEAD COST F.xi'!C52+'ESD OVERHEAD COST F.xi'!C52+'PHC OVERHEAD COST F.xi'!C52+'WATSAN OVERHEAD COST F.xi'!C52+'TRADITIONAL OVERHEAD COST F.xi'!C52</f>
        <v>15000000</v>
      </c>
      <c r="D70" s="10">
        <f>'CHAIR OVERHEAD COST F.xi'!D52+'SLT OVERHEAD COST F.xi'!D52+'COUNCIL OVERHEAD COST F.xi'!D52+'PMD OVERHEAD COST F.xi'!D52+'AGRIC OVERHEAD COST F.xi'!D52+'FINANCE OVERHEAD COST F.xi'!D52+'WORKS OVERHEAD COST F.xi'!D52+'ESD OVERHEAD COST F.xi'!D52+'PHC OVERHEAD COST F.xi'!D52+'WATSAN OVERHEAD COST F.xi'!D52+'TRADITIONAL OVERHEAD COST F.xi'!D52</f>
        <v>6000000</v>
      </c>
      <c r="E70" s="10">
        <f>'CHAIR OVERHEAD COST F.xi'!E52+'SLT OVERHEAD COST F.xi'!E52+'COUNCIL OVERHEAD COST F.xi'!E52+'PMD OVERHEAD COST F.xi'!E52+'AGRIC OVERHEAD COST F.xi'!E52+'FINANCE OVERHEAD COST F.xi'!E52+'WORKS OVERHEAD COST F.xi'!E52+'ESD OVERHEAD COST F.xi'!E52+'PHC OVERHEAD COST F.xi'!E52+'WATSAN OVERHEAD COST F.xi'!E52+'TRADITIONAL OVERHEAD COST F.xi'!E52</f>
        <v>10000000</v>
      </c>
    </row>
    <row r="71" spans="1:5" x14ac:dyDescent="0.3">
      <c r="A71" s="6">
        <v>22020605</v>
      </c>
      <c r="B71" s="7" t="s">
        <v>208</v>
      </c>
      <c r="C71" s="10">
        <f>'CHAIR OVERHEAD COST F.xi'!C53+'SLT OVERHEAD COST F.xi'!C53+'COUNCIL OVERHEAD COST F.xi'!C53+'PMD OVERHEAD COST F.xi'!C53+'AGRIC OVERHEAD COST F.xi'!C53+'FINANCE OVERHEAD COST F.xi'!C53+'WORKS OVERHEAD COST F.xi'!C53+'ESD OVERHEAD COST F.xi'!C53+'PHC OVERHEAD COST F.xi'!C53+'WATSAN OVERHEAD COST F.xi'!C53+'TRADITIONAL OVERHEAD COST F.xi'!C53</f>
        <v>5000000</v>
      </c>
      <c r="D71" s="10">
        <f>'CHAIR OVERHEAD COST F.xi'!D53+'SLT OVERHEAD COST F.xi'!D53+'COUNCIL OVERHEAD COST F.xi'!D53+'PMD OVERHEAD COST F.xi'!D53+'AGRIC OVERHEAD COST F.xi'!D53+'FINANCE OVERHEAD COST F.xi'!D53+'WORKS OVERHEAD COST F.xi'!D53+'ESD OVERHEAD COST F.xi'!D53+'PHC OVERHEAD COST F.xi'!D53+'WATSAN OVERHEAD COST F.xi'!D53+'TRADITIONAL OVERHEAD COST F.xi'!D53</f>
        <v>3904500</v>
      </c>
      <c r="E71" s="10">
        <f>'CHAIR OVERHEAD COST F.xi'!E53+'SLT OVERHEAD COST F.xi'!E53+'COUNCIL OVERHEAD COST F.xi'!E53+'PMD OVERHEAD COST F.xi'!E53+'AGRIC OVERHEAD COST F.xi'!E53+'FINANCE OVERHEAD COST F.xi'!E53+'WORKS OVERHEAD COST F.xi'!E53+'ESD OVERHEAD COST F.xi'!E53+'PHC OVERHEAD COST F.xi'!E53+'WATSAN OVERHEAD COST F.xi'!E53+'TRADITIONAL OVERHEAD COST F.xi'!E53</f>
        <v>5000000</v>
      </c>
    </row>
    <row r="72" spans="1:5" ht="30" x14ac:dyDescent="0.3">
      <c r="A72" s="4">
        <v>220207</v>
      </c>
      <c r="B72" s="5" t="s">
        <v>209</v>
      </c>
      <c r="C72" s="11">
        <f>SUM(C73:C80)</f>
        <v>5350000</v>
      </c>
      <c r="D72" s="11">
        <f t="shared" ref="D72:E72" si="11">SUM(D73:D80)</f>
        <v>0</v>
      </c>
      <c r="E72" s="11">
        <f t="shared" si="11"/>
        <v>3600000</v>
      </c>
    </row>
    <row r="73" spans="1:5" x14ac:dyDescent="0.3">
      <c r="A73" s="6">
        <v>22020701</v>
      </c>
      <c r="B73" s="7" t="s">
        <v>210</v>
      </c>
      <c r="C73" s="10">
        <f>'CHAIR OVERHEAD COST F.xi'!C55+'SLT OVERHEAD COST F.xi'!C55+'COUNCIL OVERHEAD COST F.xi'!C55+'PMD OVERHEAD COST F.xi'!C55+'AGRIC OVERHEAD COST F.xi'!C55+'FINANCE OVERHEAD COST F.xi'!C55+'WORKS OVERHEAD COST F.xi'!C55+'ESD OVERHEAD COST F.xi'!C55+'PHC OVERHEAD COST F.xi'!C55+'WATSAN OVERHEAD COST F.xi'!C55+'TRADITIONAL OVERHEAD COST F.xi'!C55</f>
        <v>0</v>
      </c>
      <c r="D73" s="10">
        <f>'CHAIR OVERHEAD COST F.xi'!D55+'SLT OVERHEAD COST F.xi'!D55+'COUNCIL OVERHEAD COST F.xi'!D55+'PMD OVERHEAD COST F.xi'!D55+'AGRIC OVERHEAD COST F.xi'!D55+'FINANCE OVERHEAD COST F.xi'!D55+'WORKS OVERHEAD COST F.xi'!D55+'ESD OVERHEAD COST F.xi'!D55+'PHC OVERHEAD COST F.xi'!D55+'WATSAN OVERHEAD COST F.xi'!D55+'TRADITIONAL OVERHEAD COST F.xi'!D55</f>
        <v>0</v>
      </c>
      <c r="E73" s="10">
        <f>'CHAIR OVERHEAD COST F.xi'!E55+'SLT OVERHEAD COST F.xi'!E55+'COUNCIL OVERHEAD COST F.xi'!E55+'PMD OVERHEAD COST F.xi'!E55+'AGRIC OVERHEAD COST F.xi'!E55+'FINANCE OVERHEAD COST F.xi'!E55+'WORKS OVERHEAD COST F.xi'!E55+'ESD OVERHEAD COST F.xi'!E55+'PHC OVERHEAD COST F.xi'!E55+'WATSAN OVERHEAD COST F.xi'!E55+'TRADITIONAL OVERHEAD COST F.xi'!E55</f>
        <v>0</v>
      </c>
    </row>
    <row r="74" spans="1:5" x14ac:dyDescent="0.3">
      <c r="A74" s="6">
        <v>22020702</v>
      </c>
      <c r="B74" s="7" t="s">
        <v>211</v>
      </c>
      <c r="C74" s="10">
        <f>'CHAIR OVERHEAD COST F.xi'!C56+'SLT OVERHEAD COST F.xi'!C56+'COUNCIL OVERHEAD COST F.xi'!C56+'PMD OVERHEAD COST F.xi'!C56+'AGRIC OVERHEAD COST F.xi'!C56+'FINANCE OVERHEAD COST F.xi'!C56+'WORKS OVERHEAD COST F.xi'!C56+'ESD OVERHEAD COST F.xi'!C56+'PHC OVERHEAD COST F.xi'!C56+'WATSAN OVERHEAD COST F.xi'!C56+'TRADITIONAL OVERHEAD COST F.xi'!C56</f>
        <v>0</v>
      </c>
      <c r="D74" s="10">
        <f>'CHAIR OVERHEAD COST F.xi'!D56+'SLT OVERHEAD COST F.xi'!D56+'COUNCIL OVERHEAD COST F.xi'!D56+'PMD OVERHEAD COST F.xi'!D56+'AGRIC OVERHEAD COST F.xi'!D56+'FINANCE OVERHEAD COST F.xi'!D56+'WORKS OVERHEAD COST F.xi'!D56+'ESD OVERHEAD COST F.xi'!D56+'PHC OVERHEAD COST F.xi'!D56+'WATSAN OVERHEAD COST F.xi'!D56+'TRADITIONAL OVERHEAD COST F.xi'!D56</f>
        <v>0</v>
      </c>
      <c r="E74" s="10">
        <f>'CHAIR OVERHEAD COST F.xi'!E56+'SLT OVERHEAD COST F.xi'!E56+'COUNCIL OVERHEAD COST F.xi'!E56+'PMD OVERHEAD COST F.xi'!E56+'AGRIC OVERHEAD COST F.xi'!E56+'FINANCE OVERHEAD COST F.xi'!E56+'WORKS OVERHEAD COST F.xi'!E56+'ESD OVERHEAD COST F.xi'!E56+'PHC OVERHEAD COST F.xi'!E56+'WATSAN OVERHEAD COST F.xi'!E56+'TRADITIONAL OVERHEAD COST F.xi'!E56</f>
        <v>0</v>
      </c>
    </row>
    <row r="75" spans="1:5" x14ac:dyDescent="0.3">
      <c r="A75" s="6">
        <v>22020703</v>
      </c>
      <c r="B75" s="7" t="s">
        <v>212</v>
      </c>
      <c r="C75" s="10">
        <f>'CHAIR OVERHEAD COST F.xi'!C57+'SLT OVERHEAD COST F.xi'!C57+'COUNCIL OVERHEAD COST F.xi'!C57+'PMD OVERHEAD COST F.xi'!C57+'AGRIC OVERHEAD COST F.xi'!C57+'FINANCE OVERHEAD COST F.xi'!C57+'WORKS OVERHEAD COST F.xi'!C57+'ESD OVERHEAD COST F.xi'!C57+'PHC OVERHEAD COST F.xi'!C57+'WATSAN OVERHEAD COST F.xi'!C57+'TRADITIONAL OVERHEAD COST F.xi'!C57</f>
        <v>500000</v>
      </c>
      <c r="D75" s="10">
        <f>'CHAIR OVERHEAD COST F.xi'!D57+'SLT OVERHEAD COST F.xi'!D57+'COUNCIL OVERHEAD COST F.xi'!D57+'PMD OVERHEAD COST F.xi'!D57+'AGRIC OVERHEAD COST F.xi'!D57+'FINANCE OVERHEAD COST F.xi'!D57+'WORKS OVERHEAD COST F.xi'!D57+'ESD OVERHEAD COST F.xi'!D57+'PHC OVERHEAD COST F.xi'!D57+'WATSAN OVERHEAD COST F.xi'!D57+'TRADITIONAL OVERHEAD COST F.xi'!D57</f>
        <v>0</v>
      </c>
      <c r="E75" s="10">
        <f>'CHAIR OVERHEAD COST F.xi'!E57+'SLT OVERHEAD COST F.xi'!E57+'COUNCIL OVERHEAD COST F.xi'!E57+'PMD OVERHEAD COST F.xi'!E57+'AGRIC OVERHEAD COST F.xi'!E57+'FINANCE OVERHEAD COST F.xi'!E57+'WORKS OVERHEAD COST F.xi'!E57+'ESD OVERHEAD COST F.xi'!E57+'PHC OVERHEAD COST F.xi'!E57+'WATSAN OVERHEAD COST F.xi'!E57+'TRADITIONAL OVERHEAD COST F.xi'!E57</f>
        <v>0</v>
      </c>
    </row>
    <row r="76" spans="1:5" x14ac:dyDescent="0.3">
      <c r="A76" s="6">
        <v>22020707</v>
      </c>
      <c r="B76" s="7" t="s">
        <v>213</v>
      </c>
      <c r="C76" s="10">
        <f>'CHAIR OVERHEAD COST F.xi'!C58+'SLT OVERHEAD COST F.xi'!C58+'COUNCIL OVERHEAD COST F.xi'!C58+'PMD OVERHEAD COST F.xi'!C58+'AGRIC OVERHEAD COST F.xi'!C58+'FINANCE OVERHEAD COST F.xi'!C58+'WORKS OVERHEAD COST F.xi'!C58+'ESD OVERHEAD COST F.xi'!C58+'PHC OVERHEAD COST F.xi'!C58+'WATSAN OVERHEAD COST F.xi'!C58+'TRADITIONAL OVERHEAD COST F.xi'!C58</f>
        <v>0</v>
      </c>
      <c r="D76" s="10">
        <f>'CHAIR OVERHEAD COST F.xi'!D58+'SLT OVERHEAD COST F.xi'!D58+'COUNCIL OVERHEAD COST F.xi'!D58+'PMD OVERHEAD COST F.xi'!D58+'AGRIC OVERHEAD COST F.xi'!D58+'FINANCE OVERHEAD COST F.xi'!D58+'WORKS OVERHEAD COST F.xi'!D58+'ESD OVERHEAD COST F.xi'!D58+'PHC OVERHEAD COST F.xi'!D58+'WATSAN OVERHEAD COST F.xi'!D58+'TRADITIONAL OVERHEAD COST F.xi'!D58</f>
        <v>0</v>
      </c>
      <c r="E76" s="10">
        <f>'CHAIR OVERHEAD COST F.xi'!E58+'SLT OVERHEAD COST F.xi'!E58+'COUNCIL OVERHEAD COST F.xi'!E58+'PMD OVERHEAD COST F.xi'!E58+'AGRIC OVERHEAD COST F.xi'!E58+'FINANCE OVERHEAD COST F.xi'!E58+'WORKS OVERHEAD COST F.xi'!E58+'ESD OVERHEAD COST F.xi'!E58+'PHC OVERHEAD COST F.xi'!E58+'WATSAN OVERHEAD COST F.xi'!E58+'TRADITIONAL OVERHEAD COST F.xi'!E58</f>
        <v>0</v>
      </c>
    </row>
    <row r="77" spans="1:5" x14ac:dyDescent="0.3">
      <c r="A77" s="6">
        <v>22020708</v>
      </c>
      <c r="B77" s="7" t="s">
        <v>214</v>
      </c>
      <c r="C77" s="10">
        <f>'CHAIR OVERHEAD COST F.xi'!C59+'SLT OVERHEAD COST F.xi'!C59+'COUNCIL OVERHEAD COST F.xi'!C59+'PMD OVERHEAD COST F.xi'!C59+'AGRIC OVERHEAD COST F.xi'!C59+'FINANCE OVERHEAD COST F.xi'!C59+'WORKS OVERHEAD COST F.xi'!C59+'ESD OVERHEAD COST F.xi'!C59+'PHC OVERHEAD COST F.xi'!C59+'WATSAN OVERHEAD COST F.xi'!C59+'TRADITIONAL OVERHEAD COST F.xi'!C59</f>
        <v>3600000</v>
      </c>
      <c r="D77" s="10">
        <f>'CHAIR OVERHEAD COST F.xi'!D59+'SLT OVERHEAD COST F.xi'!D59+'COUNCIL OVERHEAD COST F.xi'!D59+'PMD OVERHEAD COST F.xi'!D59+'AGRIC OVERHEAD COST F.xi'!D59+'FINANCE OVERHEAD COST F.xi'!D59+'WORKS OVERHEAD COST F.xi'!D59+'ESD OVERHEAD COST F.xi'!D59+'PHC OVERHEAD COST F.xi'!D59+'WATSAN OVERHEAD COST F.xi'!D59+'TRADITIONAL OVERHEAD COST F.xi'!D59</f>
        <v>0</v>
      </c>
      <c r="E77" s="10">
        <f>'CHAIR OVERHEAD COST F.xi'!E59+'SLT OVERHEAD COST F.xi'!E59+'COUNCIL OVERHEAD COST F.xi'!E59+'PMD OVERHEAD COST F.xi'!E59+'AGRIC OVERHEAD COST F.xi'!E59+'FINANCE OVERHEAD COST F.xi'!E59+'WORKS OVERHEAD COST F.xi'!E59+'ESD OVERHEAD COST F.xi'!E59+'PHC OVERHEAD COST F.xi'!E59+'WATSAN OVERHEAD COST F.xi'!E59+'TRADITIONAL OVERHEAD COST F.xi'!E59</f>
        <v>3600000</v>
      </c>
    </row>
    <row r="78" spans="1:5" x14ac:dyDescent="0.3">
      <c r="A78" s="6">
        <v>22020709</v>
      </c>
      <c r="B78" s="7" t="s">
        <v>540</v>
      </c>
      <c r="C78" s="10">
        <f>'CHAIR OVERHEAD COST F.xi'!C60+'SLT OVERHEAD COST F.xi'!C60+'COUNCIL OVERHEAD COST F.xi'!C60+'PMD OVERHEAD COST F.xi'!C60+'AGRIC OVERHEAD COST F.xi'!C60+'FINANCE OVERHEAD COST F.xi'!C60+'WORKS OVERHEAD COST F.xi'!C60+'ESD OVERHEAD COST F.xi'!C60+'PHC OVERHEAD COST F.xi'!C60+'WATSAN OVERHEAD COST F.xi'!C60+'TRADITIONAL OVERHEAD COST F.xi'!C60</f>
        <v>1250000</v>
      </c>
      <c r="D78" s="10">
        <f>'CHAIR OVERHEAD COST F.xi'!D60+'SLT OVERHEAD COST F.xi'!D60+'COUNCIL OVERHEAD COST F.xi'!D60+'PMD OVERHEAD COST F.xi'!D60+'AGRIC OVERHEAD COST F.xi'!D60+'FINANCE OVERHEAD COST F.xi'!D60+'WORKS OVERHEAD COST F.xi'!D60+'ESD OVERHEAD COST F.xi'!D60+'PHC OVERHEAD COST F.xi'!D60+'WATSAN OVERHEAD COST F.xi'!D60+'TRADITIONAL OVERHEAD COST F.xi'!D60</f>
        <v>0</v>
      </c>
      <c r="E78" s="10">
        <f>'CHAIR OVERHEAD COST F.xi'!E60+'SLT OVERHEAD COST F.xi'!E60+'COUNCIL OVERHEAD COST F.xi'!E60+'PMD OVERHEAD COST F.xi'!E60+'AGRIC OVERHEAD COST F.xi'!E60+'FINANCE OVERHEAD COST F.xi'!E60+'WORKS OVERHEAD COST F.xi'!E60+'ESD OVERHEAD COST F.xi'!E60+'PHC OVERHEAD COST F.xi'!E60+'WATSAN OVERHEAD COST F.xi'!E60+'TRADITIONAL OVERHEAD COST F.xi'!E60</f>
        <v>0</v>
      </c>
    </row>
    <row r="79" spans="1:5" x14ac:dyDescent="0.3">
      <c r="A79" s="6">
        <v>22020711</v>
      </c>
      <c r="B79" s="7" t="s">
        <v>541</v>
      </c>
      <c r="C79" s="10">
        <f>'CHAIR OVERHEAD COST F.xi'!C61+'SLT OVERHEAD COST F.xi'!C61+'COUNCIL OVERHEAD COST F.xi'!C61+'PMD OVERHEAD COST F.xi'!C61+'AGRIC OVERHEAD COST F.xi'!C61+'FINANCE OVERHEAD COST F.xi'!C61+'WORKS OVERHEAD COST F.xi'!C61+'ESD OVERHEAD COST F.xi'!C61+'PHC OVERHEAD COST F.xi'!C61+'WATSAN OVERHEAD COST F.xi'!C61+'TRADITIONAL OVERHEAD COST F.xi'!C61</f>
        <v>0</v>
      </c>
      <c r="D79" s="10">
        <f>'CHAIR OVERHEAD COST F.xi'!D61+'SLT OVERHEAD COST F.xi'!D61+'COUNCIL OVERHEAD COST F.xi'!D61+'PMD OVERHEAD COST F.xi'!D61+'AGRIC OVERHEAD COST F.xi'!D61+'FINANCE OVERHEAD COST F.xi'!D61+'WORKS OVERHEAD COST F.xi'!D61+'ESD OVERHEAD COST F.xi'!D61+'PHC OVERHEAD COST F.xi'!D61+'WATSAN OVERHEAD COST F.xi'!D61+'TRADITIONAL OVERHEAD COST F.xi'!D61</f>
        <v>0</v>
      </c>
      <c r="E79" s="10">
        <f>'CHAIR OVERHEAD COST F.xi'!E61+'SLT OVERHEAD COST F.xi'!E61+'COUNCIL OVERHEAD COST F.xi'!E61+'PMD OVERHEAD COST F.xi'!E61+'AGRIC OVERHEAD COST F.xi'!E61+'FINANCE OVERHEAD COST F.xi'!E61+'WORKS OVERHEAD COST F.xi'!E61+'ESD OVERHEAD COST F.xi'!E61+'PHC OVERHEAD COST F.xi'!E61+'WATSAN OVERHEAD COST F.xi'!E61+'TRADITIONAL OVERHEAD COST F.xi'!E61</f>
        <v>0</v>
      </c>
    </row>
    <row r="80" spans="1:5" x14ac:dyDescent="0.3">
      <c r="A80" s="6">
        <v>22020712</v>
      </c>
      <c r="B80" s="7" t="s">
        <v>542</v>
      </c>
      <c r="C80" s="10">
        <f>'CHAIR OVERHEAD COST F.xi'!C62+'SLT OVERHEAD COST F.xi'!C62+'COUNCIL OVERHEAD COST F.xi'!C62+'PMD OVERHEAD COST F.xi'!C62+'AGRIC OVERHEAD COST F.xi'!C62+'FINANCE OVERHEAD COST F.xi'!C62+'WORKS OVERHEAD COST F.xi'!C62+'ESD OVERHEAD COST F.xi'!C62+'PHC OVERHEAD COST F.xi'!C62+'WATSAN OVERHEAD COST F.xi'!C62+'TRADITIONAL OVERHEAD COST F.xi'!C62</f>
        <v>0</v>
      </c>
      <c r="D80" s="10">
        <f>'CHAIR OVERHEAD COST F.xi'!D62+'SLT OVERHEAD COST F.xi'!D62+'COUNCIL OVERHEAD COST F.xi'!D62+'PMD OVERHEAD COST F.xi'!D62+'AGRIC OVERHEAD COST F.xi'!D62+'FINANCE OVERHEAD COST F.xi'!D62+'WORKS OVERHEAD COST F.xi'!D62+'ESD OVERHEAD COST F.xi'!D62+'PHC OVERHEAD COST F.xi'!D62+'WATSAN OVERHEAD COST F.xi'!D62+'TRADITIONAL OVERHEAD COST F.xi'!D62</f>
        <v>0</v>
      </c>
      <c r="E80" s="10">
        <f>'CHAIR OVERHEAD COST F.xi'!E62+'SLT OVERHEAD COST F.xi'!E62+'COUNCIL OVERHEAD COST F.xi'!E62+'PMD OVERHEAD COST F.xi'!E62+'AGRIC OVERHEAD COST F.xi'!E62+'FINANCE OVERHEAD COST F.xi'!E62+'WORKS OVERHEAD COST F.xi'!E62+'ESD OVERHEAD COST F.xi'!E62+'PHC OVERHEAD COST F.xi'!E62+'WATSAN OVERHEAD COST F.xi'!E62+'TRADITIONAL OVERHEAD COST F.xi'!E62</f>
        <v>0</v>
      </c>
    </row>
    <row r="81" spans="1:5" x14ac:dyDescent="0.3">
      <c r="A81" s="4">
        <v>220208</v>
      </c>
      <c r="B81" s="5" t="s">
        <v>215</v>
      </c>
      <c r="C81" s="11">
        <f>SUM(C82:C84)</f>
        <v>51500000</v>
      </c>
      <c r="D81" s="11">
        <f t="shared" ref="D81:E81" si="12">SUM(D82:D84)</f>
        <v>19520000</v>
      </c>
      <c r="E81" s="11">
        <f t="shared" si="12"/>
        <v>35100000</v>
      </c>
    </row>
    <row r="82" spans="1:5" x14ac:dyDescent="0.3">
      <c r="A82" s="6">
        <v>22020801</v>
      </c>
      <c r="B82" s="7" t="s">
        <v>216</v>
      </c>
      <c r="C82" s="10">
        <f>'CHAIR OVERHEAD COST F.xi'!C64+'SLT OVERHEAD COST F.xi'!C64+'COUNCIL OVERHEAD COST F.xi'!C64+'PMD OVERHEAD COST F.xi'!C64+'AGRIC OVERHEAD COST F.xi'!C64+'FINANCE OVERHEAD COST F.xi'!C64+'WORKS OVERHEAD COST F.xi'!C64+'ESD OVERHEAD COST F.xi'!C64+'PHC OVERHEAD COST F.xi'!C64+'WATSAN OVERHEAD COST F.xi'!C64+'TRADITIONAL OVERHEAD COST F.xi'!C64</f>
        <v>45000000</v>
      </c>
      <c r="D82" s="10">
        <f>'CHAIR OVERHEAD COST F.xi'!D64+'SLT OVERHEAD COST F.xi'!D64+'COUNCIL OVERHEAD COST F.xi'!D64+'PMD OVERHEAD COST F.xi'!D64+'AGRIC OVERHEAD COST F.xi'!D64+'FINANCE OVERHEAD COST F.xi'!D64+'WORKS OVERHEAD COST F.xi'!D64+'ESD OVERHEAD COST F.xi'!D64+'PHC OVERHEAD COST F.xi'!D64+'WATSAN OVERHEAD COST F.xi'!D64+'TRADITIONAL OVERHEAD COST F.xi'!D64</f>
        <v>16370000</v>
      </c>
      <c r="E82" s="10">
        <f>'CHAIR OVERHEAD COST F.xi'!E64+'SLT OVERHEAD COST F.xi'!E64+'COUNCIL OVERHEAD COST F.xi'!E64+'PMD OVERHEAD COST F.xi'!E64+'AGRIC OVERHEAD COST F.xi'!E64+'FINANCE OVERHEAD COST F.xi'!E64+'WORKS OVERHEAD COST F.xi'!E64+'ESD OVERHEAD COST F.xi'!E64+'PHC OVERHEAD COST F.xi'!E64+'WATSAN OVERHEAD COST F.xi'!E64+'TRADITIONAL OVERHEAD COST F.xi'!E64</f>
        <v>30000000</v>
      </c>
    </row>
    <row r="83" spans="1:5" x14ac:dyDescent="0.3">
      <c r="A83" s="6">
        <v>22020802</v>
      </c>
      <c r="B83" s="7" t="s">
        <v>217</v>
      </c>
      <c r="C83" s="10">
        <f>'CHAIR OVERHEAD COST F.xi'!C65+'SLT OVERHEAD COST F.xi'!C65+'COUNCIL OVERHEAD COST F.xi'!C65+'PMD OVERHEAD COST F.xi'!C65+'AGRIC OVERHEAD COST F.xi'!C65+'FINANCE OVERHEAD COST F.xi'!C65+'WORKS OVERHEAD COST F.xi'!C65+'ESD OVERHEAD COST F.xi'!C65+'PHC OVERHEAD COST F.xi'!C65+'WATSAN OVERHEAD COST F.xi'!C65+'TRADITIONAL OVERHEAD COST F.xi'!C65</f>
        <v>500000</v>
      </c>
      <c r="D83" s="10">
        <f>'CHAIR OVERHEAD COST F.xi'!D65+'SLT OVERHEAD COST F.xi'!D65+'COUNCIL OVERHEAD COST F.xi'!D65+'PMD OVERHEAD COST F.xi'!D65+'AGRIC OVERHEAD COST F.xi'!D65+'FINANCE OVERHEAD COST F.xi'!D65+'WORKS OVERHEAD COST F.xi'!D65+'ESD OVERHEAD COST F.xi'!D65+'PHC OVERHEAD COST F.xi'!D65+'WATSAN OVERHEAD COST F.xi'!D65+'TRADITIONAL OVERHEAD COST F.xi'!D65</f>
        <v>0</v>
      </c>
      <c r="E83" s="10">
        <f>'CHAIR OVERHEAD COST F.xi'!E65+'SLT OVERHEAD COST F.xi'!E65+'COUNCIL OVERHEAD COST F.xi'!E65+'PMD OVERHEAD COST F.xi'!E65+'AGRIC OVERHEAD COST F.xi'!E65+'FINANCE OVERHEAD COST F.xi'!E65+'WORKS OVERHEAD COST F.xi'!E65+'ESD OVERHEAD COST F.xi'!E65+'PHC OVERHEAD COST F.xi'!E65+'WATSAN OVERHEAD COST F.xi'!E65+'TRADITIONAL OVERHEAD COST F.xi'!E65</f>
        <v>500000</v>
      </c>
    </row>
    <row r="84" spans="1:5" x14ac:dyDescent="0.3">
      <c r="A84" s="6">
        <v>22020803</v>
      </c>
      <c r="B84" s="7" t="s">
        <v>218</v>
      </c>
      <c r="C84" s="10">
        <f>'CHAIR OVERHEAD COST F.xi'!C66+'SLT OVERHEAD COST F.xi'!C66+'COUNCIL OVERHEAD COST F.xi'!C66+'PMD OVERHEAD COST F.xi'!C66+'AGRIC OVERHEAD COST F.xi'!C66+'FINANCE OVERHEAD COST F.xi'!C66+'WORKS OVERHEAD COST F.xi'!C66+'ESD OVERHEAD COST F.xi'!C66+'PHC OVERHEAD COST F.xi'!C66+'WATSAN OVERHEAD COST F.xi'!C66+'TRADITIONAL OVERHEAD COST F.xi'!C66</f>
        <v>6000000</v>
      </c>
      <c r="D84" s="10">
        <f>'CHAIR OVERHEAD COST F.xi'!D66+'SLT OVERHEAD COST F.xi'!D66+'COUNCIL OVERHEAD COST F.xi'!D66+'PMD OVERHEAD COST F.xi'!D66+'AGRIC OVERHEAD COST F.xi'!D66+'FINANCE OVERHEAD COST F.xi'!D66+'WORKS OVERHEAD COST F.xi'!D66+'ESD OVERHEAD COST F.xi'!D66+'PHC OVERHEAD COST F.xi'!D66+'WATSAN OVERHEAD COST F.xi'!D66+'TRADITIONAL OVERHEAD COST F.xi'!D66</f>
        <v>3150000</v>
      </c>
      <c r="E84" s="10">
        <f>'CHAIR OVERHEAD COST F.xi'!E66+'SLT OVERHEAD COST F.xi'!E66+'COUNCIL OVERHEAD COST F.xi'!E66+'PMD OVERHEAD COST F.xi'!E66+'AGRIC OVERHEAD COST F.xi'!E66+'FINANCE OVERHEAD COST F.xi'!E66+'WORKS OVERHEAD COST F.xi'!E66+'ESD OVERHEAD COST F.xi'!E66+'PHC OVERHEAD COST F.xi'!E66+'WATSAN OVERHEAD COST F.xi'!E66+'TRADITIONAL OVERHEAD COST F.xi'!E66</f>
        <v>4600000</v>
      </c>
    </row>
    <row r="85" spans="1:5" x14ac:dyDescent="0.3">
      <c r="A85" s="4">
        <v>220209</v>
      </c>
      <c r="B85" s="5" t="s">
        <v>219</v>
      </c>
      <c r="C85" s="11">
        <f>SUM(C86:C87)</f>
        <v>453253</v>
      </c>
      <c r="D85" s="11">
        <f t="shared" ref="D85:E85" si="13">SUM(D86:D87)</f>
        <v>124117.15</v>
      </c>
      <c r="E85" s="11">
        <f t="shared" si="13"/>
        <v>278883.73</v>
      </c>
    </row>
    <row r="86" spans="1:5" x14ac:dyDescent="0.3">
      <c r="A86" s="6">
        <v>22020901</v>
      </c>
      <c r="B86" s="7" t="s">
        <v>538</v>
      </c>
      <c r="C86" s="10">
        <f>'CHAIR OVERHEAD COST F.xi'!C68+'SLT OVERHEAD COST F.xi'!C68+'COUNCIL OVERHEAD COST F.xi'!C68+'PMD OVERHEAD COST F.xi'!C68+'AGRIC OVERHEAD COST F.xi'!C68+'FINANCE OVERHEAD COST F.xi'!C68+'WORKS OVERHEAD COST F.xi'!C68+'ESD OVERHEAD COST F.xi'!C68+'PHC OVERHEAD COST F.xi'!C68+'WATSAN OVERHEAD COST F.xi'!C68+'TRADITIONAL OVERHEAD COST F.xi'!C68</f>
        <v>453253</v>
      </c>
      <c r="D86" s="10">
        <f>'CHAIR OVERHEAD COST F.xi'!D68+'SLT OVERHEAD COST F.xi'!D68+'COUNCIL OVERHEAD COST F.xi'!D68+'PMD OVERHEAD COST F.xi'!D68+'AGRIC OVERHEAD COST F.xi'!D68+'FINANCE OVERHEAD COST F.xi'!D68+'WORKS OVERHEAD COST F.xi'!D68+'ESD OVERHEAD COST F.xi'!D68+'PHC OVERHEAD COST F.xi'!D68+'WATSAN OVERHEAD COST F.xi'!D68+'TRADITIONAL OVERHEAD COST F.xi'!D68</f>
        <v>124117.15</v>
      </c>
      <c r="E86" s="10">
        <f>'CHAIR OVERHEAD COST F.xi'!E68+'SLT OVERHEAD COST F.xi'!E68+'COUNCIL OVERHEAD COST F.xi'!E68+'PMD OVERHEAD COST F.xi'!E68+'AGRIC OVERHEAD COST F.xi'!E68+'FINANCE OVERHEAD COST F.xi'!E68+'WORKS OVERHEAD COST F.xi'!E68+'ESD OVERHEAD COST F.xi'!E68+'PHC OVERHEAD COST F.xi'!E68+'WATSAN OVERHEAD COST F.xi'!E68+'TRADITIONAL OVERHEAD COST F.xi'!E68</f>
        <v>278883.73</v>
      </c>
    </row>
    <row r="87" spans="1:5" x14ac:dyDescent="0.3">
      <c r="A87" s="6">
        <v>22020902</v>
      </c>
      <c r="B87" s="7" t="s">
        <v>220</v>
      </c>
      <c r="C87" s="10">
        <f>'CHAIR OVERHEAD COST F.xi'!C69+'SLT OVERHEAD COST F.xi'!C69+'COUNCIL OVERHEAD COST F.xi'!C69+'PMD OVERHEAD COST F.xi'!C69+'AGRIC OVERHEAD COST F.xi'!C69+'FINANCE OVERHEAD COST F.xi'!C69+'WORKS OVERHEAD COST F.xi'!C69+'ESD OVERHEAD COST F.xi'!C69+'PHC OVERHEAD COST F.xi'!C69+'WATSAN OVERHEAD COST F.xi'!C69+'TRADITIONAL OVERHEAD COST F.xi'!C69</f>
        <v>0</v>
      </c>
      <c r="D87" s="10">
        <f>'CHAIR OVERHEAD COST F.xi'!D69+'SLT OVERHEAD COST F.xi'!D69+'COUNCIL OVERHEAD COST F.xi'!D69+'PMD OVERHEAD COST F.xi'!D69+'AGRIC OVERHEAD COST F.xi'!D69+'FINANCE OVERHEAD COST F.xi'!D69+'WORKS OVERHEAD COST F.xi'!D69+'ESD OVERHEAD COST F.xi'!D69+'PHC OVERHEAD COST F.xi'!D69+'WATSAN OVERHEAD COST F.xi'!D69+'TRADITIONAL OVERHEAD COST F.xi'!D69</f>
        <v>0</v>
      </c>
      <c r="E87" s="10">
        <f>'CHAIR OVERHEAD COST F.xi'!E69+'SLT OVERHEAD COST F.xi'!E69+'COUNCIL OVERHEAD COST F.xi'!E69+'PMD OVERHEAD COST F.xi'!E69+'AGRIC OVERHEAD COST F.xi'!E69+'FINANCE OVERHEAD COST F.xi'!E69+'WORKS OVERHEAD COST F.xi'!E69+'ESD OVERHEAD COST F.xi'!E69+'PHC OVERHEAD COST F.xi'!E69+'WATSAN OVERHEAD COST F.xi'!E69+'TRADITIONAL OVERHEAD COST F.xi'!E69</f>
        <v>0</v>
      </c>
    </row>
    <row r="88" spans="1:5" x14ac:dyDescent="0.3">
      <c r="A88" s="4">
        <v>220210</v>
      </c>
      <c r="B88" s="5" t="s">
        <v>221</v>
      </c>
      <c r="C88" s="11">
        <f>SUM(C89:C102)</f>
        <v>611182215</v>
      </c>
      <c r="D88" s="11">
        <f t="shared" ref="D88:E88" si="14">SUM(D89:D102)</f>
        <v>391142621.55999994</v>
      </c>
      <c r="E88" s="11">
        <f t="shared" si="14"/>
        <v>390200000</v>
      </c>
    </row>
    <row r="89" spans="1:5" x14ac:dyDescent="0.3">
      <c r="A89" s="6">
        <v>22021001</v>
      </c>
      <c r="B89" s="7" t="s">
        <v>222</v>
      </c>
      <c r="C89" s="10">
        <f>'CHAIR OVERHEAD COST F.xi'!C71+'SLT OVERHEAD COST F.xi'!C71+'COUNCIL OVERHEAD COST F.xi'!C71+'PMD OVERHEAD COST F.xi'!C71+'AGRIC OVERHEAD COST F.xi'!C71+'FINANCE OVERHEAD COST F.xi'!C71+'WORKS OVERHEAD COST F.xi'!C71+'ESD OVERHEAD COST F.xi'!C71+'PHC OVERHEAD COST F.xi'!C71+'WATSAN OVERHEAD COST F.xi'!C71+'TRADITIONAL OVERHEAD COST F.xi'!C71</f>
        <v>27500000</v>
      </c>
      <c r="D89" s="10">
        <f>'CHAIR OVERHEAD COST F.xi'!D71+'SLT OVERHEAD COST F.xi'!D71+'COUNCIL OVERHEAD COST F.xi'!D71+'PMD OVERHEAD COST F.xi'!D71+'AGRIC OVERHEAD COST F.xi'!D71+'FINANCE OVERHEAD COST F.xi'!D71+'WORKS OVERHEAD COST F.xi'!D71+'ESD OVERHEAD COST F.xi'!D71+'PHC OVERHEAD COST F.xi'!D71+'WATSAN OVERHEAD COST F.xi'!D71+'TRADITIONAL OVERHEAD COST F.xi'!D71</f>
        <v>6815000</v>
      </c>
      <c r="E89" s="10">
        <f>'CHAIR OVERHEAD COST F.xi'!E71+'SLT OVERHEAD COST F.xi'!E71+'COUNCIL OVERHEAD COST F.xi'!E71+'PMD OVERHEAD COST F.xi'!E71+'AGRIC OVERHEAD COST F.xi'!E71+'FINANCE OVERHEAD COST F.xi'!E71+'WORKS OVERHEAD COST F.xi'!E71+'ESD OVERHEAD COST F.xi'!E71+'PHC OVERHEAD COST F.xi'!E71+'WATSAN OVERHEAD COST F.xi'!E71+'TRADITIONAL OVERHEAD COST F.xi'!E71</f>
        <v>18500000</v>
      </c>
    </row>
    <row r="90" spans="1:5" x14ac:dyDescent="0.3">
      <c r="A90" s="6">
        <v>22021002</v>
      </c>
      <c r="B90" s="7" t="s">
        <v>223</v>
      </c>
      <c r="C90" s="10">
        <f>'CHAIR OVERHEAD COST F.xi'!C72+'SLT OVERHEAD COST F.xi'!C72+'COUNCIL OVERHEAD COST F.xi'!C72+'PMD OVERHEAD COST F.xi'!C72+'AGRIC OVERHEAD COST F.xi'!C72+'FINANCE OVERHEAD COST F.xi'!C72+'WORKS OVERHEAD COST F.xi'!C72+'ESD OVERHEAD COST F.xi'!C72+'PHC OVERHEAD COST F.xi'!C72+'WATSAN OVERHEAD COST F.xi'!C72+'TRADITIONAL OVERHEAD COST F.xi'!C72</f>
        <v>7000000</v>
      </c>
      <c r="D90" s="10">
        <f>'CHAIR OVERHEAD COST F.xi'!D72+'SLT OVERHEAD COST F.xi'!D72+'COUNCIL OVERHEAD COST F.xi'!D72+'PMD OVERHEAD COST F.xi'!D72+'AGRIC OVERHEAD COST F.xi'!D72+'FINANCE OVERHEAD COST F.xi'!D72+'WORKS OVERHEAD COST F.xi'!D72+'ESD OVERHEAD COST F.xi'!D72+'PHC OVERHEAD COST F.xi'!D72+'WATSAN OVERHEAD COST F.xi'!D72+'TRADITIONAL OVERHEAD COST F.xi'!D72</f>
        <v>1405000</v>
      </c>
      <c r="E90" s="10">
        <f>'CHAIR OVERHEAD COST F.xi'!E72+'SLT OVERHEAD COST F.xi'!E72+'COUNCIL OVERHEAD COST F.xi'!E72+'PMD OVERHEAD COST F.xi'!E72+'AGRIC OVERHEAD COST F.xi'!E72+'FINANCE OVERHEAD COST F.xi'!E72+'WORKS OVERHEAD COST F.xi'!E72+'ESD OVERHEAD COST F.xi'!E72+'PHC OVERHEAD COST F.xi'!E72+'WATSAN OVERHEAD COST F.xi'!E72+'TRADITIONAL OVERHEAD COST F.xi'!E72</f>
        <v>3700000</v>
      </c>
    </row>
    <row r="91" spans="1:5" x14ac:dyDescent="0.3">
      <c r="A91" s="6">
        <v>22021003</v>
      </c>
      <c r="B91" s="7" t="s">
        <v>224</v>
      </c>
      <c r="C91" s="10">
        <f>'CHAIR OVERHEAD COST F.xi'!C73+'SLT OVERHEAD COST F.xi'!C73+'COUNCIL OVERHEAD COST F.xi'!C73+'PMD OVERHEAD COST F.xi'!C73+'AGRIC OVERHEAD COST F.xi'!C73+'FINANCE OVERHEAD COST F.xi'!C73+'WORKS OVERHEAD COST F.xi'!C73+'ESD OVERHEAD COST F.xi'!C73+'PHC OVERHEAD COST F.xi'!C73+'WATSAN OVERHEAD COST F.xi'!C73+'TRADITIONAL OVERHEAD COST F.xi'!C73</f>
        <v>2000000</v>
      </c>
      <c r="D91" s="10">
        <f>'CHAIR OVERHEAD COST F.xi'!D73+'SLT OVERHEAD COST F.xi'!D73+'COUNCIL OVERHEAD COST F.xi'!D73+'PMD OVERHEAD COST F.xi'!D73+'AGRIC OVERHEAD COST F.xi'!D73+'FINANCE OVERHEAD COST F.xi'!D73+'WORKS OVERHEAD COST F.xi'!D73+'ESD OVERHEAD COST F.xi'!D73+'PHC OVERHEAD COST F.xi'!D73+'WATSAN OVERHEAD COST F.xi'!D73+'TRADITIONAL OVERHEAD COST F.xi'!D73</f>
        <v>1820000</v>
      </c>
      <c r="E91" s="10">
        <f>'CHAIR OVERHEAD COST F.xi'!E73+'SLT OVERHEAD COST F.xi'!E73+'COUNCIL OVERHEAD COST F.xi'!E73+'PMD OVERHEAD COST F.xi'!E73+'AGRIC OVERHEAD COST F.xi'!E73+'FINANCE OVERHEAD COST F.xi'!E73+'WORKS OVERHEAD COST F.xi'!E73+'ESD OVERHEAD COST F.xi'!E73+'PHC OVERHEAD COST F.xi'!E73+'WATSAN OVERHEAD COST F.xi'!E73+'TRADITIONAL OVERHEAD COST F.xi'!E73</f>
        <v>2000000</v>
      </c>
    </row>
    <row r="92" spans="1:5" x14ac:dyDescent="0.3">
      <c r="A92" s="6">
        <v>22021004</v>
      </c>
      <c r="B92" s="7" t="s">
        <v>225</v>
      </c>
      <c r="C92" s="10">
        <f>'CHAIR OVERHEAD COST F.xi'!C74+'SLT OVERHEAD COST F.xi'!C74+'COUNCIL OVERHEAD COST F.xi'!C74+'PMD OVERHEAD COST F.xi'!C74+'AGRIC OVERHEAD COST F.xi'!C74+'FINANCE OVERHEAD COST F.xi'!C74+'WORKS OVERHEAD COST F.xi'!C74+'ESD OVERHEAD COST F.xi'!C74+'PHC OVERHEAD COST F.xi'!C74+'WATSAN OVERHEAD COST F.xi'!C74+'TRADITIONAL OVERHEAD COST F.xi'!C74</f>
        <v>10000000</v>
      </c>
      <c r="D92" s="10">
        <f>'CHAIR OVERHEAD COST F.xi'!D74+'SLT OVERHEAD COST F.xi'!D74+'COUNCIL OVERHEAD COST F.xi'!D74+'PMD OVERHEAD COST F.xi'!D74+'AGRIC OVERHEAD COST F.xi'!D74+'FINANCE OVERHEAD COST F.xi'!D74+'WORKS OVERHEAD COST F.xi'!D74+'ESD OVERHEAD COST F.xi'!D74+'PHC OVERHEAD COST F.xi'!D74+'WATSAN OVERHEAD COST F.xi'!D74+'TRADITIONAL OVERHEAD COST F.xi'!D74</f>
        <v>1100000</v>
      </c>
      <c r="E92" s="10">
        <f>'CHAIR OVERHEAD COST F.xi'!E74+'SLT OVERHEAD COST F.xi'!E74+'COUNCIL OVERHEAD COST F.xi'!E74+'PMD OVERHEAD COST F.xi'!E74+'AGRIC OVERHEAD COST F.xi'!E74+'FINANCE OVERHEAD COST F.xi'!E74+'WORKS OVERHEAD COST F.xi'!E74+'ESD OVERHEAD COST F.xi'!E74+'PHC OVERHEAD COST F.xi'!E74+'WATSAN OVERHEAD COST F.xi'!E74+'TRADITIONAL OVERHEAD COST F.xi'!E74</f>
        <v>10000000</v>
      </c>
    </row>
    <row r="93" spans="1:5" x14ac:dyDescent="0.3">
      <c r="A93" s="6">
        <v>22021006</v>
      </c>
      <c r="B93" s="7" t="s">
        <v>226</v>
      </c>
      <c r="C93" s="10">
        <f>'CHAIR OVERHEAD COST F.xi'!C75+'SLT OVERHEAD COST F.xi'!C75+'COUNCIL OVERHEAD COST F.xi'!C75+'PMD OVERHEAD COST F.xi'!C75+'AGRIC OVERHEAD COST F.xi'!C75+'FINANCE OVERHEAD COST F.xi'!C75+'WORKS OVERHEAD COST F.xi'!C75+'ESD OVERHEAD COST F.xi'!C75+'PHC OVERHEAD COST F.xi'!C75+'WATSAN OVERHEAD COST F.xi'!C75+'TRADITIONAL OVERHEAD COST F.xi'!C75</f>
        <v>500000</v>
      </c>
      <c r="D93" s="10">
        <f>'CHAIR OVERHEAD COST F.xi'!D75+'SLT OVERHEAD COST F.xi'!D75+'COUNCIL OVERHEAD COST F.xi'!D75+'PMD OVERHEAD COST F.xi'!D75+'AGRIC OVERHEAD COST F.xi'!D75+'FINANCE OVERHEAD COST F.xi'!D75+'WORKS OVERHEAD COST F.xi'!D75+'ESD OVERHEAD COST F.xi'!D75+'PHC OVERHEAD COST F.xi'!D75+'WATSAN OVERHEAD COST F.xi'!D75+'TRADITIONAL OVERHEAD COST F.xi'!D75</f>
        <v>300000</v>
      </c>
      <c r="E93" s="10">
        <f>'CHAIR OVERHEAD COST F.xi'!E75+'SLT OVERHEAD COST F.xi'!E75+'COUNCIL OVERHEAD COST F.xi'!E75+'PMD OVERHEAD COST F.xi'!E75+'AGRIC OVERHEAD COST F.xi'!E75+'FINANCE OVERHEAD COST F.xi'!E75+'WORKS OVERHEAD COST F.xi'!E75+'ESD OVERHEAD COST F.xi'!E75+'PHC OVERHEAD COST F.xi'!E75+'WATSAN OVERHEAD COST F.xi'!E75+'TRADITIONAL OVERHEAD COST F.xi'!E75</f>
        <v>500000</v>
      </c>
    </row>
    <row r="94" spans="1:5" x14ac:dyDescent="0.3">
      <c r="A94" s="6">
        <v>22021007</v>
      </c>
      <c r="B94" s="7" t="s">
        <v>227</v>
      </c>
      <c r="C94" s="10">
        <f>'CHAIR OVERHEAD COST F.xi'!C76+'SLT OVERHEAD COST F.xi'!C76+'COUNCIL OVERHEAD COST F.xi'!C76+'PMD OVERHEAD COST F.xi'!C76+'AGRIC OVERHEAD COST F.xi'!C76+'FINANCE OVERHEAD COST F.xi'!C76+'WORKS OVERHEAD COST F.xi'!C76+'ESD OVERHEAD COST F.xi'!C76+'PHC OVERHEAD COST F.xi'!C76+'WATSAN OVERHEAD COST F.xi'!C76+'TRADITIONAL OVERHEAD COST F.xi'!C76</f>
        <v>201182215</v>
      </c>
      <c r="D94" s="10">
        <f>'CHAIR OVERHEAD COST F.xi'!D76+'SLT OVERHEAD COST F.xi'!D76+'COUNCIL OVERHEAD COST F.xi'!D76+'PMD OVERHEAD COST F.xi'!D76+'AGRIC OVERHEAD COST F.xi'!D76+'FINANCE OVERHEAD COST F.xi'!D76+'WORKS OVERHEAD COST F.xi'!D76+'ESD OVERHEAD COST F.xi'!D76+'PHC OVERHEAD COST F.xi'!D76+'WATSAN OVERHEAD COST F.xi'!D76+'TRADITIONAL OVERHEAD COST F.xi'!D76</f>
        <v>80875227.280000001</v>
      </c>
      <c r="E94" s="10">
        <f>'CHAIR OVERHEAD COST F.xi'!E76+'SLT OVERHEAD COST F.xi'!E76+'COUNCIL OVERHEAD COST F.xi'!E76+'PMD OVERHEAD COST F.xi'!E76+'AGRIC OVERHEAD COST F.xi'!E76+'FINANCE OVERHEAD COST F.xi'!E76+'WORKS OVERHEAD COST F.xi'!E76+'ESD OVERHEAD COST F.xi'!E76+'PHC OVERHEAD COST F.xi'!E76+'WATSAN OVERHEAD COST F.xi'!E76+'TRADITIONAL OVERHEAD COST F.xi'!E76</f>
        <v>135000000</v>
      </c>
    </row>
    <row r="95" spans="1:5" x14ac:dyDescent="0.3">
      <c r="A95" s="6">
        <v>22021008</v>
      </c>
      <c r="B95" s="7" t="s">
        <v>228</v>
      </c>
      <c r="C95" s="10">
        <f>'CHAIR OVERHEAD COST F.xi'!C77+'SLT OVERHEAD COST F.xi'!C77+'COUNCIL OVERHEAD COST F.xi'!C77+'PMD OVERHEAD COST F.xi'!C77+'AGRIC OVERHEAD COST F.xi'!C77+'FINANCE OVERHEAD COST F.xi'!C77+'WORKS OVERHEAD COST F.xi'!C77+'ESD OVERHEAD COST F.xi'!C77+'PHC OVERHEAD COST F.xi'!C77+'WATSAN OVERHEAD COST F.xi'!C77+'TRADITIONAL OVERHEAD COST F.xi'!C77</f>
        <v>0</v>
      </c>
      <c r="D95" s="10">
        <f>'CHAIR OVERHEAD COST F.xi'!D77+'SLT OVERHEAD COST F.xi'!D77+'COUNCIL OVERHEAD COST F.xi'!D77+'PMD OVERHEAD COST F.xi'!D77+'AGRIC OVERHEAD COST F.xi'!D77+'FINANCE OVERHEAD COST F.xi'!D77+'WORKS OVERHEAD COST F.xi'!D77+'ESD OVERHEAD COST F.xi'!D77+'PHC OVERHEAD COST F.xi'!D77+'WATSAN OVERHEAD COST F.xi'!D77+'TRADITIONAL OVERHEAD COST F.xi'!D77</f>
        <v>0</v>
      </c>
      <c r="E95" s="10">
        <f>'CHAIR OVERHEAD COST F.xi'!E77+'SLT OVERHEAD COST F.xi'!E77+'COUNCIL OVERHEAD COST F.xi'!E77+'PMD OVERHEAD COST F.xi'!E77+'AGRIC OVERHEAD COST F.xi'!E77+'FINANCE OVERHEAD COST F.xi'!E77+'WORKS OVERHEAD COST F.xi'!E77+'ESD OVERHEAD COST F.xi'!E77+'PHC OVERHEAD COST F.xi'!E77+'WATSAN OVERHEAD COST F.xi'!E77+'TRADITIONAL OVERHEAD COST F.xi'!E77</f>
        <v>0</v>
      </c>
    </row>
    <row r="96" spans="1:5" x14ac:dyDescent="0.3">
      <c r="A96" s="6">
        <v>22021009</v>
      </c>
      <c r="B96" s="7" t="s">
        <v>229</v>
      </c>
      <c r="C96" s="10">
        <f>'CHAIR OVERHEAD COST F.xi'!C78+'SLT OVERHEAD COST F.xi'!C78+'COUNCIL OVERHEAD COST F.xi'!C78+'PMD OVERHEAD COST F.xi'!C78+'AGRIC OVERHEAD COST F.xi'!C78+'FINANCE OVERHEAD COST F.xi'!C78+'WORKS OVERHEAD COST F.xi'!C78+'ESD OVERHEAD COST F.xi'!C78+'PHC OVERHEAD COST F.xi'!C78+'WATSAN OVERHEAD COST F.xi'!C78+'TRADITIONAL OVERHEAD COST F.xi'!C78</f>
        <v>5000000</v>
      </c>
      <c r="D96" s="10">
        <f>'CHAIR OVERHEAD COST F.xi'!D78+'SLT OVERHEAD COST F.xi'!D78+'COUNCIL OVERHEAD COST F.xi'!D78+'PMD OVERHEAD COST F.xi'!D78+'AGRIC OVERHEAD COST F.xi'!D78+'FINANCE OVERHEAD COST F.xi'!D78+'WORKS OVERHEAD COST F.xi'!D78+'ESD OVERHEAD COST F.xi'!D78+'PHC OVERHEAD COST F.xi'!D78+'WATSAN OVERHEAD COST F.xi'!D78+'TRADITIONAL OVERHEAD COST F.xi'!D78</f>
        <v>0</v>
      </c>
      <c r="E96" s="10">
        <f>'CHAIR OVERHEAD COST F.xi'!E78+'SLT OVERHEAD COST F.xi'!E78+'COUNCIL OVERHEAD COST F.xi'!E78+'PMD OVERHEAD COST F.xi'!E78+'AGRIC OVERHEAD COST F.xi'!E78+'FINANCE OVERHEAD COST F.xi'!E78+'WORKS OVERHEAD COST F.xi'!E78+'ESD OVERHEAD COST F.xi'!E78+'PHC OVERHEAD COST F.xi'!E78+'WATSAN OVERHEAD COST F.xi'!E78+'TRADITIONAL OVERHEAD COST F.xi'!E78</f>
        <v>2000000</v>
      </c>
    </row>
    <row r="97" spans="1:5" x14ac:dyDescent="0.3">
      <c r="A97" s="6">
        <v>22021010</v>
      </c>
      <c r="B97" s="7" t="s">
        <v>230</v>
      </c>
      <c r="C97" s="10">
        <f>'CHAIR OVERHEAD COST F.xi'!C79+'SLT OVERHEAD COST F.xi'!C79+'COUNCIL OVERHEAD COST F.xi'!C79+'PMD OVERHEAD COST F.xi'!C79+'AGRIC OVERHEAD COST F.xi'!C79+'FINANCE OVERHEAD COST F.xi'!C79+'WORKS OVERHEAD COST F.xi'!C79+'ESD OVERHEAD COST F.xi'!C79+'PHC OVERHEAD COST F.xi'!C79+'WATSAN OVERHEAD COST F.xi'!C79+'TRADITIONAL OVERHEAD COST F.xi'!C79</f>
        <v>0</v>
      </c>
      <c r="D97" s="10">
        <f>'CHAIR OVERHEAD COST F.xi'!D79+'SLT OVERHEAD COST F.xi'!D79+'COUNCIL OVERHEAD COST F.xi'!D79+'PMD OVERHEAD COST F.xi'!D79+'AGRIC OVERHEAD COST F.xi'!D79+'FINANCE OVERHEAD COST F.xi'!D79+'WORKS OVERHEAD COST F.xi'!D79+'ESD OVERHEAD COST F.xi'!D79+'PHC OVERHEAD COST F.xi'!D79+'WATSAN OVERHEAD COST F.xi'!D79+'TRADITIONAL OVERHEAD COST F.xi'!D79</f>
        <v>0</v>
      </c>
      <c r="E97" s="10">
        <f>'CHAIR OVERHEAD COST F.xi'!E79+'SLT OVERHEAD COST F.xi'!E79+'COUNCIL OVERHEAD COST F.xi'!E79+'PMD OVERHEAD COST F.xi'!E79+'AGRIC OVERHEAD COST F.xi'!E79+'FINANCE OVERHEAD COST F.xi'!E79+'WORKS OVERHEAD COST F.xi'!E79+'ESD OVERHEAD COST F.xi'!E79+'PHC OVERHEAD COST F.xi'!E79+'WATSAN OVERHEAD COST F.xi'!E79+'TRADITIONAL OVERHEAD COST F.xi'!E79</f>
        <v>0</v>
      </c>
    </row>
    <row r="98" spans="1:5" x14ac:dyDescent="0.3">
      <c r="A98" s="6">
        <v>22021014</v>
      </c>
      <c r="B98" s="7" t="s">
        <v>231</v>
      </c>
      <c r="C98" s="10">
        <f>'CHAIR OVERHEAD COST F.xi'!C80+'SLT OVERHEAD COST F.xi'!C80+'COUNCIL OVERHEAD COST F.xi'!C80+'PMD OVERHEAD COST F.xi'!C80+'AGRIC OVERHEAD COST F.xi'!C80+'FINANCE OVERHEAD COST F.xi'!C80+'WORKS OVERHEAD COST F.xi'!C80+'ESD OVERHEAD COST F.xi'!C80+'PHC OVERHEAD COST F.xi'!C80+'WATSAN OVERHEAD COST F.xi'!C80+'TRADITIONAL OVERHEAD COST F.xi'!C80</f>
        <v>3500000</v>
      </c>
      <c r="D98" s="10">
        <f>'CHAIR OVERHEAD COST F.xi'!D80+'SLT OVERHEAD COST F.xi'!D80+'COUNCIL OVERHEAD COST F.xi'!D80+'PMD OVERHEAD COST F.xi'!D80+'AGRIC OVERHEAD COST F.xi'!D80+'FINANCE OVERHEAD COST F.xi'!D80+'WORKS OVERHEAD COST F.xi'!D80+'ESD OVERHEAD COST F.xi'!D80+'PHC OVERHEAD COST F.xi'!D80+'WATSAN OVERHEAD COST F.xi'!D80+'TRADITIONAL OVERHEAD COST F.xi'!D80</f>
        <v>1258000</v>
      </c>
      <c r="E98" s="10">
        <f>'CHAIR OVERHEAD COST F.xi'!E80+'SLT OVERHEAD COST F.xi'!E80+'COUNCIL OVERHEAD COST F.xi'!E80+'PMD OVERHEAD COST F.xi'!E80+'AGRIC OVERHEAD COST F.xi'!E80+'FINANCE OVERHEAD COST F.xi'!E80+'WORKS OVERHEAD COST F.xi'!E80+'ESD OVERHEAD COST F.xi'!E80+'PHC OVERHEAD COST F.xi'!E80+'WATSAN OVERHEAD COST F.xi'!E80+'TRADITIONAL OVERHEAD COST F.xi'!E80</f>
        <v>3500000</v>
      </c>
    </row>
    <row r="99" spans="1:5" x14ac:dyDescent="0.3">
      <c r="A99" s="6">
        <v>22021020</v>
      </c>
      <c r="B99" s="7" t="s">
        <v>232</v>
      </c>
      <c r="C99" s="10">
        <f>'CHAIR OVERHEAD COST F.xi'!C81+'SLT OVERHEAD COST F.xi'!C81+'COUNCIL OVERHEAD COST F.xi'!C81+'PMD OVERHEAD COST F.xi'!C81+'AGRIC OVERHEAD COST F.xi'!C81+'FINANCE OVERHEAD COST F.xi'!C81+'WORKS OVERHEAD COST F.xi'!C81+'ESD OVERHEAD COST F.xi'!C81+'PHC OVERHEAD COST F.xi'!C81+'WATSAN OVERHEAD COST F.xi'!C81+'TRADITIONAL OVERHEAD COST F.xi'!C81</f>
        <v>50000000</v>
      </c>
      <c r="D99" s="10">
        <f>'CHAIR OVERHEAD COST F.xi'!D81+'SLT OVERHEAD COST F.xi'!D81+'COUNCIL OVERHEAD COST F.xi'!D81+'PMD OVERHEAD COST F.xi'!D81+'AGRIC OVERHEAD COST F.xi'!D81+'FINANCE OVERHEAD COST F.xi'!D81+'WORKS OVERHEAD COST F.xi'!D81+'ESD OVERHEAD COST F.xi'!D81+'PHC OVERHEAD COST F.xi'!D81+'WATSAN OVERHEAD COST F.xi'!D81+'TRADITIONAL OVERHEAD COST F.xi'!D81</f>
        <v>10500000</v>
      </c>
      <c r="E99" s="10">
        <f>'CHAIR OVERHEAD COST F.xi'!E81+'SLT OVERHEAD COST F.xi'!E81+'COUNCIL OVERHEAD COST F.xi'!E81+'PMD OVERHEAD COST F.xi'!E81+'AGRIC OVERHEAD COST F.xi'!E81+'FINANCE OVERHEAD COST F.xi'!E81+'WORKS OVERHEAD COST F.xi'!E81+'ESD OVERHEAD COST F.xi'!E81+'PHC OVERHEAD COST F.xi'!E81+'WATSAN OVERHEAD COST F.xi'!E81+'TRADITIONAL OVERHEAD COST F.xi'!E81</f>
        <v>10000000</v>
      </c>
    </row>
    <row r="100" spans="1:5" x14ac:dyDescent="0.3">
      <c r="A100" s="6">
        <v>22021050</v>
      </c>
      <c r="B100" s="7" t="s">
        <v>543</v>
      </c>
      <c r="C100" s="10">
        <f>'CHAIR OVERHEAD COST F.xi'!C82+'SLT OVERHEAD COST F.xi'!C82+'COUNCIL OVERHEAD COST F.xi'!C82+'PMD OVERHEAD COST F.xi'!C82+'AGRIC OVERHEAD COST F.xi'!C82+'FINANCE OVERHEAD COST F.xi'!C82+'WORKS OVERHEAD COST F.xi'!C82+'ESD OVERHEAD COST F.xi'!C82+'PHC OVERHEAD COST F.xi'!C82+'WATSAN OVERHEAD COST F.xi'!C82+'TRADITIONAL OVERHEAD COST F.xi'!C82</f>
        <v>0</v>
      </c>
      <c r="D100" s="10">
        <f>'CHAIR OVERHEAD COST F.xi'!D82+'SLT OVERHEAD COST F.xi'!D82+'COUNCIL OVERHEAD COST F.xi'!D82+'PMD OVERHEAD COST F.xi'!D82+'AGRIC OVERHEAD COST F.xi'!D82+'FINANCE OVERHEAD COST F.xi'!D82+'WORKS OVERHEAD COST F.xi'!D82+'ESD OVERHEAD COST F.xi'!D82+'PHC OVERHEAD COST F.xi'!D82+'WATSAN OVERHEAD COST F.xi'!D82+'TRADITIONAL OVERHEAD COST F.xi'!D82</f>
        <v>0</v>
      </c>
      <c r="E100" s="10">
        <f>'CHAIR OVERHEAD COST F.xi'!E82+'SLT OVERHEAD COST F.xi'!E82+'COUNCIL OVERHEAD COST F.xi'!E82+'PMD OVERHEAD COST F.xi'!E82+'AGRIC OVERHEAD COST F.xi'!E82+'FINANCE OVERHEAD COST F.xi'!E82+'WORKS OVERHEAD COST F.xi'!E82+'ESD OVERHEAD COST F.xi'!E82+'PHC OVERHEAD COST F.xi'!E82+'WATSAN OVERHEAD COST F.xi'!E82+'TRADITIONAL OVERHEAD COST F.xi'!E82</f>
        <v>0</v>
      </c>
    </row>
    <row r="101" spans="1:5" x14ac:dyDescent="0.3">
      <c r="A101" s="6">
        <v>220210</v>
      </c>
      <c r="B101" s="7" t="s">
        <v>732</v>
      </c>
      <c r="C101" s="10">
        <f>'CHAIR OVERHEAD COST F.xi'!C82+'SLT OVERHEAD COST F.xi'!C82+'COUNCIL OVERHEAD COST F.xi'!C82+'PMD OVERHEAD COST F.xi'!C82+'AGRIC OVERHEAD COST F.xi'!C82+'FINANCE OVERHEAD COST F.xi'!C83+'WORKS OVERHEAD COST F.xi'!C82+'ESD OVERHEAD COST F.xi'!C82+'PHC OVERHEAD COST F.xi'!C82+'WATSAN OVERHEAD COST F.xi'!C82+'TRADITIONAL OVERHEAD COST F.xi'!C82</f>
        <v>300000000</v>
      </c>
      <c r="D101" s="10">
        <f>'CHAIR OVERHEAD COST F.xi'!D82+'SLT OVERHEAD COST F.xi'!D82+'COUNCIL OVERHEAD COST F.xi'!D82+'PMD OVERHEAD COST F.xi'!D82+'AGRIC OVERHEAD COST F.xi'!D82+'FINANCE OVERHEAD COST F.xi'!D83+'WORKS OVERHEAD COST F.xi'!D82+'ESD OVERHEAD COST F.xi'!D82+'PHC OVERHEAD COST F.xi'!D82+'WATSAN OVERHEAD COST F.xi'!D82+'TRADITIONAL OVERHEAD COST F.xi'!D82</f>
        <v>287019394.27999997</v>
      </c>
      <c r="E101" s="10">
        <f>'CHAIR OVERHEAD COST F.xi'!E82+'SLT OVERHEAD COST F.xi'!E82+'COUNCIL OVERHEAD COST F.xi'!E82+'PMD OVERHEAD COST F.xi'!E82+'AGRIC OVERHEAD COST F.xi'!E82+'FINANCE OVERHEAD COST F.xi'!E83+'WORKS OVERHEAD COST F.xi'!E82+'ESD OVERHEAD COST F.xi'!E82+'PHC OVERHEAD COST F.xi'!E82+'WATSAN OVERHEAD COST F.xi'!E82+'TRADITIONAL OVERHEAD COST F.xi'!E82</f>
        <v>200000000</v>
      </c>
    </row>
    <row r="102" spans="1:5" x14ac:dyDescent="0.3">
      <c r="A102" s="6">
        <v>22021052</v>
      </c>
      <c r="B102" s="7" t="s">
        <v>233</v>
      </c>
      <c r="C102" s="10">
        <f>'CHAIR OVERHEAD COST F.xi'!C83+'SLT OVERHEAD COST F.xi'!C83+'COUNCIL OVERHEAD COST F.xi'!C83+'PMD OVERHEAD COST F.xi'!C83+'AGRIC OVERHEAD COST F.xi'!C83+'FINANCE OVERHEAD COST F.xi'!C84+'WORKS OVERHEAD COST F.xi'!C84+'ESD OVERHEAD COST F.xi'!C84+'PHC OVERHEAD COST F.xi'!C84+'WATSAN OVERHEAD COST F.xi'!C84+'TRADITIONAL OVERHEAD COST F.xi'!C84</f>
        <v>4500000</v>
      </c>
      <c r="D102" s="10">
        <f>'CHAIR OVERHEAD COST F.xi'!D83+'SLT OVERHEAD COST F.xi'!D83+'COUNCIL OVERHEAD COST F.xi'!D83+'PMD OVERHEAD COST F.xi'!D83+'AGRIC OVERHEAD COST F.xi'!D83+'FINANCE OVERHEAD COST F.xi'!D84+'WORKS OVERHEAD COST F.xi'!D84+'ESD OVERHEAD COST F.xi'!D84+'PHC OVERHEAD COST F.xi'!D84+'WATSAN OVERHEAD COST F.xi'!D84+'TRADITIONAL OVERHEAD COST F.xi'!D84</f>
        <v>50000</v>
      </c>
      <c r="E102" s="10">
        <f>'CHAIR OVERHEAD COST F.xi'!E83+'SLT OVERHEAD COST F.xi'!E83+'COUNCIL OVERHEAD COST F.xi'!E83+'PMD OVERHEAD COST F.xi'!E83+'AGRIC OVERHEAD COST F.xi'!E83+'FINANCE OVERHEAD COST F.xi'!E84+'WORKS OVERHEAD COST F.xi'!E84+'ESD OVERHEAD COST F.xi'!E84+'PHC OVERHEAD COST F.xi'!E84+'WATSAN OVERHEAD COST F.xi'!E84+'TRADITIONAL OVERHEAD COST F.xi'!E84</f>
        <v>5000000</v>
      </c>
    </row>
    <row r="103" spans="1:5" x14ac:dyDescent="0.3">
      <c r="A103" s="4">
        <v>2204</v>
      </c>
      <c r="B103" s="5" t="s">
        <v>234</v>
      </c>
      <c r="C103" s="11">
        <f>C104</f>
        <v>1195285208</v>
      </c>
      <c r="D103" s="11">
        <f t="shared" ref="D103:E103" si="15">D104</f>
        <v>310082773.63</v>
      </c>
      <c r="E103" s="11">
        <f t="shared" si="15"/>
        <v>477135713.74519998</v>
      </c>
    </row>
    <row r="104" spans="1:5" x14ac:dyDescent="0.3">
      <c r="A104" s="4">
        <v>220401</v>
      </c>
      <c r="B104" s="5" t="s">
        <v>235</v>
      </c>
      <c r="C104" s="11">
        <f>SUM(C105:C106)</f>
        <v>1195285208</v>
      </c>
      <c r="D104" s="11">
        <f t="shared" ref="D104:E104" si="16">SUM(D105:D106)</f>
        <v>310082773.63</v>
      </c>
      <c r="E104" s="11">
        <f t="shared" si="16"/>
        <v>477135713.74519998</v>
      </c>
    </row>
    <row r="105" spans="1:5" x14ac:dyDescent="0.3">
      <c r="A105" s="6">
        <v>22040105</v>
      </c>
      <c r="B105" s="7" t="s">
        <v>236</v>
      </c>
      <c r="C105" s="10">
        <f>'CHAIR OVERHEAD COST F.xi'!C86+'SLT OVERHEAD COST F.xi'!C86+'COUNCIL OVERHEAD COST F.xi'!C86+'PMD OVERHEAD COST F.xi'!C86+'AGRIC OVERHEAD COST F.xi'!C86+'FINANCE OVERHEAD COST F.xi'!C87+'WORKS OVERHEAD COST F.xi'!C87+'ESD OVERHEAD COST F.xi'!C87+'PHC OVERHEAD COST F.xi'!C87+'WATSAN OVERHEAD COST F.xi'!C87+'TRADITIONAL OVERHEAD COST F.xi'!C87</f>
        <v>573958208</v>
      </c>
      <c r="D105" s="10">
        <f>'CHAIR OVERHEAD COST F.xi'!D86+'SLT OVERHEAD COST F.xi'!D86+'COUNCIL OVERHEAD COST F.xi'!D86+'PMD OVERHEAD COST F.xi'!D86+'AGRIC OVERHEAD COST F.xi'!D86+'FINANCE OVERHEAD COST F.xi'!D87+'WORKS OVERHEAD COST F.xi'!D87+'ESD OVERHEAD COST F.xi'!D87+'PHC OVERHEAD COST F.xi'!D87+'WATSAN OVERHEAD COST F.xi'!D87+'TRADITIONAL OVERHEAD COST F.xi'!D87</f>
        <v>310082773.63</v>
      </c>
      <c r="E105" s="10">
        <f>'CHAIR OVERHEAD COST F.xi'!E86+'SLT OVERHEAD COST F.xi'!E86+'COUNCIL OVERHEAD COST F.xi'!E86+'PMD OVERHEAD COST F.xi'!E86+'AGRIC OVERHEAD COST F.xi'!E86+'FINANCE OVERHEAD COST F.xi'!E87+'WORKS OVERHEAD COST F.xi'!E87+'ESD OVERHEAD COST F.xi'!E87+'PHC OVERHEAD COST F.xi'!E87+'WATSAN OVERHEAD COST F.xi'!E87+'TRADITIONAL OVERHEAD COST F.xi'!E87</f>
        <v>420635713.74519998</v>
      </c>
    </row>
    <row r="106" spans="1:5" x14ac:dyDescent="0.3">
      <c r="A106" s="6">
        <v>22040109</v>
      </c>
      <c r="B106" s="7" t="s">
        <v>237</v>
      </c>
      <c r="C106" s="10">
        <f>'CHAIR OVERHEAD COST F.xi'!C87+'SLT OVERHEAD COST F.xi'!C87+'COUNCIL OVERHEAD COST F.xi'!C87+'PMD OVERHEAD COST F.xi'!C87+'AGRIC OVERHEAD COST F.xi'!C87+'WORKS OVERHEAD COST F.xi'!C88+'ESD OVERHEAD COST F.xi'!C88+'PHC OVERHEAD COST F.xi'!C88+'WATSAN OVERHEAD COST F.xi'!C88+'TRADITIONAL OVERHEAD COST F.xi'!C88+'FINANCE OVERHEAD COST F.xi'!C88</f>
        <v>621327000</v>
      </c>
      <c r="D106" s="10">
        <f>'CHAIR OVERHEAD COST F.xi'!D87+'SLT OVERHEAD COST F.xi'!D87+'COUNCIL OVERHEAD COST F.xi'!D87+'PMD OVERHEAD COST F.xi'!D87+'AGRIC OVERHEAD COST F.xi'!D87+'WORKS OVERHEAD COST F.xi'!D88+'ESD OVERHEAD COST F.xi'!D88+'PHC OVERHEAD COST F.xi'!D88+'WATSAN OVERHEAD COST F.xi'!D88+'TRADITIONAL OVERHEAD COST F.xi'!D88+'FINANCE OVERHEAD COST F.xi'!D88</f>
        <v>0</v>
      </c>
      <c r="E106" s="10">
        <f>'CHAIR OVERHEAD COST F.xi'!E87+'SLT OVERHEAD COST F.xi'!E87+'COUNCIL OVERHEAD COST F.xi'!E87+'PMD OVERHEAD COST F.xi'!E87+'AGRIC OVERHEAD COST F.xi'!E87+'WORKS OVERHEAD COST F.xi'!E88+'ESD OVERHEAD COST F.xi'!E88+'PHC OVERHEAD COST F.xi'!E88+'WATSAN OVERHEAD COST F.xi'!E88+'TRADITIONAL OVERHEAD COST F.xi'!E88+'FINANCE OVERHEAD COST F.xi'!E88</f>
        <v>56500000</v>
      </c>
    </row>
    <row r="107" spans="1:5" x14ac:dyDescent="0.3">
      <c r="A107" s="4">
        <v>2205</v>
      </c>
      <c r="B107" s="5" t="s">
        <v>544</v>
      </c>
      <c r="C107" s="12">
        <f>C108</f>
        <v>25000000</v>
      </c>
      <c r="D107" s="12">
        <f t="shared" ref="D107:E107" si="17">D108</f>
        <v>4276470</v>
      </c>
      <c r="E107" s="12">
        <f t="shared" si="17"/>
        <v>50000000</v>
      </c>
    </row>
    <row r="108" spans="1:5" x14ac:dyDescent="0.3">
      <c r="A108" s="4">
        <v>220501</v>
      </c>
      <c r="B108" s="5" t="s">
        <v>545</v>
      </c>
      <c r="C108" s="12">
        <f>SUM(C109:C111)</f>
        <v>25000000</v>
      </c>
      <c r="D108" s="12">
        <f t="shared" ref="D108:E108" si="18">SUM(D109:D111)</f>
        <v>4276470</v>
      </c>
      <c r="E108" s="12">
        <f t="shared" si="18"/>
        <v>50000000</v>
      </c>
    </row>
    <row r="109" spans="1:5" x14ac:dyDescent="0.3">
      <c r="A109" s="6">
        <v>22050105</v>
      </c>
      <c r="B109" s="7" t="s">
        <v>546</v>
      </c>
      <c r="C109" s="10">
        <f>'CHAIR OVERHEAD COST F.xi'!C90+'SLT OVERHEAD COST F.xi'!C90+'COUNCIL OVERHEAD COST F.xi'!C90+'PMD OVERHEAD COST F.xi'!C90+'AGRIC OVERHEAD COST F.xi'!C90+'FINANCE OVERHEAD COST F.xi'!C91+'WORKS OVERHEAD COST F.xi'!C91+'ESD OVERHEAD COST F.xi'!C91+'PHC OVERHEAD COST F.xi'!C91+'WATSAN OVERHEAD COST F.xi'!C91+'TRADITIONAL OVERHEAD COST F.xi'!C91</f>
        <v>0</v>
      </c>
      <c r="D109" s="10">
        <f>'CHAIR OVERHEAD COST F.xi'!D90+'SLT OVERHEAD COST F.xi'!D90+'COUNCIL OVERHEAD COST F.xi'!D90+'PMD OVERHEAD COST F.xi'!D90+'AGRIC OVERHEAD COST F.xi'!D90+'FINANCE OVERHEAD COST F.xi'!D91+'WORKS OVERHEAD COST F.xi'!D91+'ESD OVERHEAD COST F.xi'!D91+'PHC OVERHEAD COST F.xi'!D91+'WATSAN OVERHEAD COST F.xi'!D91+'TRADITIONAL OVERHEAD COST F.xi'!D91</f>
        <v>0</v>
      </c>
      <c r="E109" s="10">
        <f>'CHAIR OVERHEAD COST F.xi'!E90+'SLT OVERHEAD COST F.xi'!E90+'COUNCIL OVERHEAD COST F.xi'!E90+'PMD OVERHEAD COST F.xi'!E90+'AGRIC OVERHEAD COST F.xi'!E90+'FINANCE OVERHEAD COST F.xi'!E91+'WORKS OVERHEAD COST F.xi'!E91+'ESD OVERHEAD COST F.xi'!E91+'PHC OVERHEAD COST F.xi'!E91+'WATSAN OVERHEAD COST F.xi'!E91+'TRADITIONAL OVERHEAD COST F.xi'!E91</f>
        <v>0</v>
      </c>
    </row>
    <row r="110" spans="1:5" x14ac:dyDescent="0.3">
      <c r="A110" s="6">
        <v>22050108</v>
      </c>
      <c r="B110" s="7" t="s">
        <v>547</v>
      </c>
      <c r="C110" s="10">
        <f>'CHAIR OVERHEAD COST F.xi'!C91+'SLT OVERHEAD COST F.xi'!C91+'COUNCIL OVERHEAD COST F.xi'!C91+'PMD OVERHEAD COST F.xi'!C91+'AGRIC OVERHEAD COST F.xi'!C91+'FINANCE OVERHEAD COST F.xi'!C92+'WORKS OVERHEAD COST F.xi'!C92+'ESD OVERHEAD COST F.xi'!C92+'PHC OVERHEAD COST F.xi'!C92+'WATSAN OVERHEAD COST F.xi'!C92+'TRADITIONAL OVERHEAD COST F.xi'!C92</f>
        <v>25000000</v>
      </c>
      <c r="D110" s="10">
        <f>'CHAIR OVERHEAD COST F.xi'!D91+'SLT OVERHEAD COST F.xi'!D91+'COUNCIL OVERHEAD COST F.xi'!D91+'PMD OVERHEAD COST F.xi'!D91+'AGRIC OVERHEAD COST F.xi'!D91+'FINANCE OVERHEAD COST F.xi'!D92+'WORKS OVERHEAD COST F.xi'!D92+'ESD OVERHEAD COST F.xi'!D92+'PHC OVERHEAD COST F.xi'!D92+'WATSAN OVERHEAD COST F.xi'!D92+'TRADITIONAL OVERHEAD COST F.xi'!D92</f>
        <v>4276470</v>
      </c>
      <c r="E110" s="10">
        <f>'CHAIR OVERHEAD COST F.xi'!E91+'SLT OVERHEAD COST F.xi'!E91+'COUNCIL OVERHEAD COST F.xi'!E91+'PMD OVERHEAD COST F.xi'!E91+'AGRIC OVERHEAD COST F.xi'!E91+'FINANCE OVERHEAD COST F.xi'!E92+'WORKS OVERHEAD COST F.xi'!E92+'ESD OVERHEAD COST F.xi'!E92+'PHC OVERHEAD COST F.xi'!E92+'WATSAN OVERHEAD COST F.xi'!E92+'TRADITIONAL OVERHEAD COST F.xi'!E92</f>
        <v>50000000</v>
      </c>
    </row>
    <row r="111" spans="1:5" x14ac:dyDescent="0.3">
      <c r="A111" s="6">
        <v>22050110</v>
      </c>
      <c r="B111" s="7" t="s">
        <v>548</v>
      </c>
      <c r="C111" s="10">
        <f>'CHAIR OVERHEAD COST F.xi'!C92+'SLT OVERHEAD COST F.xi'!C92+'COUNCIL OVERHEAD COST F.xi'!C92+'PMD OVERHEAD COST F.xi'!C92+'AGRIC OVERHEAD COST F.xi'!C92+'FINANCE OVERHEAD COST F.xi'!C93+'WORKS OVERHEAD COST F.xi'!C93+'ESD OVERHEAD COST F.xi'!C93+'PHC OVERHEAD COST F.xi'!C93+'WATSAN OVERHEAD COST F.xi'!C93+'TRADITIONAL OVERHEAD COST F.xi'!C93</f>
        <v>0</v>
      </c>
      <c r="D111" s="10">
        <f>'CHAIR OVERHEAD COST F.xi'!D92+'SLT OVERHEAD COST F.xi'!D92+'COUNCIL OVERHEAD COST F.xi'!D92+'PMD OVERHEAD COST F.xi'!D92+'AGRIC OVERHEAD COST F.xi'!D92+'FINANCE OVERHEAD COST F.xi'!D93+'WORKS OVERHEAD COST F.xi'!D93+'ESD OVERHEAD COST F.xi'!D93+'PHC OVERHEAD COST F.xi'!D93+'WATSAN OVERHEAD COST F.xi'!D93+'TRADITIONAL OVERHEAD COST F.xi'!D93</f>
        <v>0</v>
      </c>
      <c r="E111" s="10">
        <f>'CHAIR OVERHEAD COST F.xi'!E92+'SLT OVERHEAD COST F.xi'!E92+'COUNCIL OVERHEAD COST F.xi'!E92+'PMD OVERHEAD COST F.xi'!E92+'AGRIC OVERHEAD COST F.xi'!E92+'FINANCE OVERHEAD COST F.xi'!E93+'WORKS OVERHEAD COST F.xi'!E93+'ESD OVERHEAD COST F.xi'!E93+'PHC OVERHEAD COST F.xi'!E93+'WATSAN OVERHEAD COST F.xi'!E93+'TRADITIONAL OVERHEAD COST F.xi'!E93</f>
        <v>0</v>
      </c>
    </row>
    <row r="112" spans="1:5" x14ac:dyDescent="0.3">
      <c r="A112" s="4">
        <v>2206</v>
      </c>
      <c r="B112" s="5" t="s">
        <v>536</v>
      </c>
      <c r="C112" s="12">
        <f>C113+C115</f>
        <v>0</v>
      </c>
      <c r="D112" s="12">
        <f t="shared" ref="D112:E112" si="19">D113+D115</f>
        <v>0</v>
      </c>
      <c r="E112" s="12">
        <f t="shared" si="19"/>
        <v>0</v>
      </c>
    </row>
    <row r="113" spans="1:5" x14ac:dyDescent="0.3">
      <c r="A113" s="4">
        <v>220603</v>
      </c>
      <c r="B113" s="5" t="s">
        <v>549</v>
      </c>
      <c r="C113" s="12">
        <f>C114</f>
        <v>0</v>
      </c>
      <c r="D113" s="12">
        <f t="shared" ref="D113:E113" si="20">D114</f>
        <v>0</v>
      </c>
      <c r="E113" s="12">
        <f t="shared" si="20"/>
        <v>0</v>
      </c>
    </row>
    <row r="114" spans="1:5" x14ac:dyDescent="0.3">
      <c r="A114" s="6">
        <v>22060301</v>
      </c>
      <c r="B114" s="7" t="s">
        <v>550</v>
      </c>
      <c r="C114" s="10">
        <f>'CHAIR OVERHEAD COST F.xi'!C95+'SLT OVERHEAD COST F.xi'!C95+'COUNCIL OVERHEAD COST F.xi'!C95+'PMD OVERHEAD COST F.xi'!C95+'AGRIC OVERHEAD COST F.xi'!C95+'FINANCE OVERHEAD COST F.xi'!C96+'WORKS OVERHEAD COST F.xi'!C96+'ESD OVERHEAD COST F.xi'!C96+'PHC OVERHEAD COST F.xi'!C96+'WATSAN OVERHEAD COST F.xi'!C96+'TRADITIONAL OVERHEAD COST F.xi'!C96</f>
        <v>0</v>
      </c>
      <c r="D114" s="10">
        <f>'CHAIR OVERHEAD COST F.xi'!D95+'SLT OVERHEAD COST F.xi'!D95+'COUNCIL OVERHEAD COST F.xi'!D95+'PMD OVERHEAD COST F.xi'!D95+'AGRIC OVERHEAD COST F.xi'!D95+'FINANCE OVERHEAD COST F.xi'!D96+'WORKS OVERHEAD COST F.xi'!D96+'ESD OVERHEAD COST F.xi'!D96+'PHC OVERHEAD COST F.xi'!D96+'WATSAN OVERHEAD COST F.xi'!D96+'TRADITIONAL OVERHEAD COST F.xi'!D96</f>
        <v>0</v>
      </c>
      <c r="E114" s="10">
        <f>'CHAIR OVERHEAD COST F.xi'!E95+'SLT OVERHEAD COST F.xi'!E95+'COUNCIL OVERHEAD COST F.xi'!E95+'PMD OVERHEAD COST F.xi'!E95+'AGRIC OVERHEAD COST F.xi'!E95+'FINANCE OVERHEAD COST F.xi'!E96+'WORKS OVERHEAD COST F.xi'!E96+'ESD OVERHEAD COST F.xi'!E96+'PHC OVERHEAD COST F.xi'!E96+'WATSAN OVERHEAD COST F.xi'!E96+'TRADITIONAL OVERHEAD COST F.xi'!E96</f>
        <v>0</v>
      </c>
    </row>
    <row r="115" spans="1:5" x14ac:dyDescent="0.3">
      <c r="A115" s="4">
        <v>220604</v>
      </c>
      <c r="B115" s="5" t="s">
        <v>551</v>
      </c>
      <c r="C115" s="12">
        <f>SUM(C116:C117)</f>
        <v>0</v>
      </c>
      <c r="D115" s="12">
        <f t="shared" ref="D115:E115" si="21">SUM(D116:D117)</f>
        <v>0</v>
      </c>
      <c r="E115" s="12">
        <f t="shared" si="21"/>
        <v>0</v>
      </c>
    </row>
    <row r="116" spans="1:5" ht="30" x14ac:dyDescent="0.3">
      <c r="A116" s="6">
        <v>22060401</v>
      </c>
      <c r="B116" s="7" t="s">
        <v>552</v>
      </c>
      <c r="C116" s="10">
        <f>'CHAIR OVERHEAD COST F.xi'!C97+'SLT OVERHEAD COST F.xi'!C97+'COUNCIL OVERHEAD COST F.xi'!C97+'PMD OVERHEAD COST F.xi'!C97+'AGRIC OVERHEAD COST F.xi'!C97+'FINANCE OVERHEAD COST F.xi'!C98+'WORKS OVERHEAD COST F.xi'!C98+'ESD OVERHEAD COST F.xi'!C98+'PHC OVERHEAD COST F.xi'!C98+'WATSAN OVERHEAD COST F.xi'!C98+'TRADITIONAL OVERHEAD COST F.xi'!C98</f>
        <v>0</v>
      </c>
      <c r="D116" s="10">
        <f>'CHAIR OVERHEAD COST F.xi'!D97+'SLT OVERHEAD COST F.xi'!D97+'COUNCIL OVERHEAD COST F.xi'!D97+'PMD OVERHEAD COST F.xi'!D97+'AGRIC OVERHEAD COST F.xi'!D97+'FINANCE OVERHEAD COST F.xi'!D98+'WORKS OVERHEAD COST F.xi'!D98+'ESD OVERHEAD COST F.xi'!D98+'PHC OVERHEAD COST F.xi'!D98+'WATSAN OVERHEAD COST F.xi'!D98+'TRADITIONAL OVERHEAD COST F.xi'!D98</f>
        <v>0</v>
      </c>
      <c r="E116" s="10">
        <f>'CHAIR OVERHEAD COST F.xi'!E97+'SLT OVERHEAD COST F.xi'!E97+'COUNCIL OVERHEAD COST F.xi'!E97+'PMD OVERHEAD COST F.xi'!E97+'AGRIC OVERHEAD COST F.xi'!E97+'FINANCE OVERHEAD COST F.xi'!E98+'WORKS OVERHEAD COST F.xi'!E98+'ESD OVERHEAD COST F.xi'!E98+'PHC OVERHEAD COST F.xi'!E98+'WATSAN OVERHEAD COST F.xi'!E98+'TRADITIONAL OVERHEAD COST F.xi'!E98</f>
        <v>0</v>
      </c>
    </row>
    <row r="117" spans="1:5" x14ac:dyDescent="0.3">
      <c r="A117" s="6"/>
      <c r="B117" s="7"/>
      <c r="C117" s="10"/>
      <c r="D117" s="10"/>
      <c r="E117" s="10"/>
    </row>
    <row r="118" spans="1:5" x14ac:dyDescent="0.3">
      <c r="A118" s="4">
        <v>3</v>
      </c>
      <c r="B118" s="5" t="s">
        <v>238</v>
      </c>
      <c r="C118" s="11">
        <f>C119+C161+C171</f>
        <v>3253500000</v>
      </c>
      <c r="D118" s="11">
        <f t="shared" ref="D118:E118" si="22">D119+D161+D171</f>
        <v>1040930454</v>
      </c>
      <c r="E118" s="11">
        <f t="shared" si="22"/>
        <v>3516129991.71</v>
      </c>
    </row>
    <row r="119" spans="1:5" x14ac:dyDescent="0.3">
      <c r="A119" s="4">
        <v>32</v>
      </c>
      <c r="B119" s="5" t="s">
        <v>239</v>
      </c>
      <c r="C119" s="11">
        <f>C120</f>
        <v>3251000000</v>
      </c>
      <c r="D119" s="11">
        <f t="shared" ref="D119:E119" si="23">D120</f>
        <v>1040930454</v>
      </c>
      <c r="E119" s="11">
        <f t="shared" si="23"/>
        <v>3513629991.71</v>
      </c>
    </row>
    <row r="120" spans="1:5" ht="30" x14ac:dyDescent="0.3">
      <c r="A120" s="4">
        <v>3201</v>
      </c>
      <c r="B120" s="5" t="s">
        <v>240</v>
      </c>
      <c r="C120" s="11">
        <f>C121+C125+C138+C141+C143+C147+C151+C156</f>
        <v>3251000000</v>
      </c>
      <c r="D120" s="11">
        <f t="shared" ref="D120:E120" si="24">D121+D125+D138+D141+D143+D147+D151+D156</f>
        <v>1040930454</v>
      </c>
      <c r="E120" s="11">
        <f t="shared" si="24"/>
        <v>3513629991.71</v>
      </c>
    </row>
    <row r="121" spans="1:5" x14ac:dyDescent="0.3">
      <c r="A121" s="4">
        <v>320101</v>
      </c>
      <c r="B121" s="5" t="s">
        <v>241</v>
      </c>
      <c r="C121" s="11">
        <f>'SUMMARY OF CAPITAL EXP F.viii'!C5</f>
        <v>1150500000</v>
      </c>
      <c r="D121" s="11">
        <f>'SUMMARY OF CAPITAL EXP F.viii'!D5</f>
        <v>361897886.24000001</v>
      </c>
      <c r="E121" s="11">
        <f>'SUMMARY OF CAPITAL EXP F.viii'!E5</f>
        <v>546500000</v>
      </c>
    </row>
    <row r="122" spans="1:5" x14ac:dyDescent="0.3">
      <c r="A122" s="6">
        <v>32010101</v>
      </c>
      <c r="B122" s="7" t="s">
        <v>242</v>
      </c>
      <c r="C122" s="10"/>
      <c r="D122" s="10"/>
      <c r="E122" s="10"/>
    </row>
    <row r="123" spans="1:5" x14ac:dyDescent="0.3">
      <c r="A123" s="6">
        <v>32010102</v>
      </c>
      <c r="B123" s="7" t="s">
        <v>243</v>
      </c>
      <c r="C123" s="10"/>
      <c r="D123" s="10"/>
      <c r="E123" s="10"/>
    </row>
    <row r="124" spans="1:5" x14ac:dyDescent="0.3">
      <c r="A124" s="6">
        <v>32010104</v>
      </c>
      <c r="B124" s="7" t="s">
        <v>244</v>
      </c>
      <c r="C124" s="10"/>
      <c r="D124" s="10"/>
      <c r="E124" s="10"/>
    </row>
    <row r="125" spans="1:5" x14ac:dyDescent="0.3">
      <c r="A125" s="4">
        <v>320102</v>
      </c>
      <c r="B125" s="5" t="s">
        <v>245</v>
      </c>
      <c r="C125" s="11">
        <f>'SUMMARY OF CAPITAL EXP F.viii'!C6</f>
        <v>1176500000</v>
      </c>
      <c r="D125" s="11">
        <f>'SUMMARY OF CAPITAL EXP F.viii'!D6</f>
        <v>376475089.74000001</v>
      </c>
      <c r="E125" s="11">
        <f>'SUMMARY OF CAPITAL EXP F.viii'!E6</f>
        <v>1957629991.71</v>
      </c>
    </row>
    <row r="126" spans="1:5" x14ac:dyDescent="0.3">
      <c r="A126" s="6">
        <v>32010202</v>
      </c>
      <c r="B126" s="7" t="s">
        <v>246</v>
      </c>
      <c r="C126" s="10"/>
      <c r="D126" s="10"/>
      <c r="E126" s="10"/>
    </row>
    <row r="127" spans="1:5" x14ac:dyDescent="0.3">
      <c r="A127" s="6">
        <v>32010205</v>
      </c>
      <c r="B127" s="7" t="s">
        <v>247</v>
      </c>
      <c r="C127" s="10"/>
      <c r="D127" s="10"/>
      <c r="E127" s="10"/>
    </row>
    <row r="128" spans="1:5" x14ac:dyDescent="0.3">
      <c r="A128" s="6">
        <v>32010206</v>
      </c>
      <c r="B128" s="7" t="s">
        <v>248</v>
      </c>
      <c r="C128" s="10"/>
      <c r="D128" s="10"/>
      <c r="E128" s="10"/>
    </row>
    <row r="129" spans="1:5" x14ac:dyDescent="0.3">
      <c r="A129" s="6">
        <v>32010207</v>
      </c>
      <c r="B129" s="7" t="s">
        <v>249</v>
      </c>
      <c r="C129" s="10"/>
      <c r="D129" s="10"/>
      <c r="E129" s="10"/>
    </row>
    <row r="130" spans="1:5" x14ac:dyDescent="0.3">
      <c r="A130" s="6">
        <v>32010208</v>
      </c>
      <c r="B130" s="7" t="s">
        <v>250</v>
      </c>
      <c r="C130" s="10"/>
      <c r="D130" s="10"/>
      <c r="E130" s="10"/>
    </row>
    <row r="131" spans="1:5" x14ac:dyDescent="0.3">
      <c r="A131" s="6">
        <v>32010209</v>
      </c>
      <c r="B131" s="7" t="s">
        <v>251</v>
      </c>
      <c r="C131" s="10"/>
      <c r="D131" s="10"/>
      <c r="E131" s="10"/>
    </row>
    <row r="132" spans="1:5" x14ac:dyDescent="0.3">
      <c r="A132" s="6">
        <v>32010210</v>
      </c>
      <c r="B132" s="7" t="s">
        <v>252</v>
      </c>
      <c r="C132" s="10"/>
      <c r="D132" s="10"/>
      <c r="E132" s="10"/>
    </row>
    <row r="133" spans="1:5" ht="30" x14ac:dyDescent="0.3">
      <c r="A133" s="6">
        <v>32010211</v>
      </c>
      <c r="B133" s="7" t="s">
        <v>253</v>
      </c>
      <c r="C133" s="10"/>
      <c r="D133" s="10"/>
      <c r="E133" s="10"/>
    </row>
    <row r="134" spans="1:5" x14ac:dyDescent="0.3">
      <c r="A134" s="6">
        <v>32010212</v>
      </c>
      <c r="B134" s="7" t="s">
        <v>254</v>
      </c>
      <c r="C134" s="10"/>
      <c r="D134" s="10"/>
      <c r="E134" s="10"/>
    </row>
    <row r="135" spans="1:5" x14ac:dyDescent="0.3">
      <c r="A135" s="6">
        <v>32010213</v>
      </c>
      <c r="B135" s="7" t="s">
        <v>255</v>
      </c>
      <c r="C135" s="10"/>
      <c r="D135" s="10"/>
      <c r="E135" s="10"/>
    </row>
    <row r="136" spans="1:5" x14ac:dyDescent="0.3">
      <c r="A136" s="6">
        <v>32010214</v>
      </c>
      <c r="B136" s="7" t="s">
        <v>256</v>
      </c>
      <c r="C136" s="10"/>
      <c r="D136" s="10"/>
      <c r="E136" s="10"/>
    </row>
    <row r="137" spans="1:5" x14ac:dyDescent="0.3">
      <c r="A137" s="6">
        <v>32010215</v>
      </c>
      <c r="B137" s="7" t="s">
        <v>257</v>
      </c>
      <c r="C137" s="10"/>
      <c r="D137" s="10"/>
      <c r="E137" s="10"/>
    </row>
    <row r="138" spans="1:5" x14ac:dyDescent="0.3">
      <c r="A138" s="4">
        <v>320103</v>
      </c>
      <c r="B138" s="5" t="s">
        <v>258</v>
      </c>
      <c r="C138" s="11">
        <f>'SUMMARY OF CAPITAL EXP F.viii'!C7</f>
        <v>16500000</v>
      </c>
      <c r="D138" s="11">
        <f>'SUMMARY OF CAPITAL EXP F.viii'!D7</f>
        <v>3348000</v>
      </c>
      <c r="E138" s="11">
        <f>'SUMMARY OF CAPITAL EXP F.viii'!E7</f>
        <v>37000000</v>
      </c>
    </row>
    <row r="139" spans="1:5" x14ac:dyDescent="0.3">
      <c r="A139" s="6">
        <v>32010304</v>
      </c>
      <c r="B139" s="7" t="s">
        <v>259</v>
      </c>
      <c r="C139" s="10"/>
      <c r="D139" s="10"/>
      <c r="E139" s="10"/>
    </row>
    <row r="140" spans="1:5" x14ac:dyDescent="0.3">
      <c r="A140" s="6">
        <v>32010305</v>
      </c>
      <c r="B140" s="7" t="s">
        <v>260</v>
      </c>
      <c r="C140" s="10"/>
      <c r="D140" s="10"/>
      <c r="E140" s="10"/>
    </row>
    <row r="141" spans="1:5" x14ac:dyDescent="0.3">
      <c r="A141" s="4">
        <v>320104</v>
      </c>
      <c r="B141" s="5" t="s">
        <v>261</v>
      </c>
      <c r="C141" s="11">
        <f>'SUMMARY OF CAPITAL EXP F.viii'!C8</f>
        <v>273000000</v>
      </c>
      <c r="D141" s="11">
        <f>'SUMMARY OF CAPITAL EXP F.viii'!D8</f>
        <v>184050000</v>
      </c>
      <c r="E141" s="11">
        <f>'SUMMARY OF CAPITAL EXP F.viii'!E8</f>
        <v>233000000</v>
      </c>
    </row>
    <row r="142" spans="1:5" x14ac:dyDescent="0.3">
      <c r="A142" s="6">
        <v>32010405</v>
      </c>
      <c r="B142" s="7" t="s">
        <v>262</v>
      </c>
      <c r="C142" s="10"/>
      <c r="D142" s="10"/>
      <c r="E142" s="10"/>
    </row>
    <row r="143" spans="1:5" x14ac:dyDescent="0.3">
      <c r="A143" s="4">
        <v>320105</v>
      </c>
      <c r="B143" s="5" t="s">
        <v>263</v>
      </c>
      <c r="C143" s="11">
        <f>'SUMMARY OF CAPITAL EXP F.viii'!C9</f>
        <v>18500000</v>
      </c>
      <c r="D143" s="11">
        <f>'SUMMARY OF CAPITAL EXP F.viii'!D9</f>
        <v>0</v>
      </c>
      <c r="E143" s="11">
        <f>'SUMMARY OF CAPITAL EXP F.viii'!E9</f>
        <v>11500000</v>
      </c>
    </row>
    <row r="144" spans="1:5" x14ac:dyDescent="0.3">
      <c r="A144" s="6">
        <v>32010501</v>
      </c>
      <c r="B144" s="7" t="s">
        <v>264</v>
      </c>
      <c r="C144" s="10"/>
      <c r="D144" s="10"/>
      <c r="E144" s="10"/>
    </row>
    <row r="145" spans="1:5" x14ac:dyDescent="0.3">
      <c r="A145" s="6">
        <v>32010502</v>
      </c>
      <c r="B145" s="7" t="s">
        <v>265</v>
      </c>
      <c r="C145" s="10"/>
      <c r="D145" s="10"/>
      <c r="E145" s="10"/>
    </row>
    <row r="146" spans="1:5" x14ac:dyDescent="0.3">
      <c r="A146" s="6">
        <v>32010555</v>
      </c>
      <c r="B146" s="7" t="s">
        <v>266</v>
      </c>
      <c r="C146" s="10"/>
      <c r="D146" s="10"/>
      <c r="E146" s="10"/>
    </row>
    <row r="147" spans="1:5" x14ac:dyDescent="0.3">
      <c r="A147" s="4">
        <v>320106</v>
      </c>
      <c r="B147" s="5" t="s">
        <v>267</v>
      </c>
      <c r="C147" s="11">
        <f>'SUMMARY OF CAPITAL EXP F.viii'!C10</f>
        <v>30000000</v>
      </c>
      <c r="D147" s="11">
        <f>'SUMMARY OF CAPITAL EXP F.viii'!D10</f>
        <v>0</v>
      </c>
      <c r="E147" s="11">
        <f>'SUMMARY OF CAPITAL EXP F.viii'!E10</f>
        <v>10000000</v>
      </c>
    </row>
    <row r="148" spans="1:5" x14ac:dyDescent="0.3">
      <c r="A148" s="6">
        <v>32010601</v>
      </c>
      <c r="B148" s="7" t="s">
        <v>268</v>
      </c>
      <c r="C148" s="10"/>
      <c r="D148" s="10"/>
      <c r="E148" s="10"/>
    </row>
    <row r="149" spans="1:5" x14ac:dyDescent="0.3">
      <c r="A149" s="6">
        <v>32010602</v>
      </c>
      <c r="B149" s="7" t="s">
        <v>269</v>
      </c>
      <c r="C149" s="10"/>
      <c r="D149" s="10"/>
      <c r="E149" s="10"/>
    </row>
    <row r="150" spans="1:5" x14ac:dyDescent="0.3">
      <c r="A150" s="6">
        <v>32010603</v>
      </c>
      <c r="B150" s="7" t="s">
        <v>270</v>
      </c>
      <c r="C150" s="10"/>
      <c r="D150" s="10"/>
      <c r="E150" s="10"/>
    </row>
    <row r="151" spans="1:5" x14ac:dyDescent="0.3">
      <c r="A151" s="4">
        <v>320109</v>
      </c>
      <c r="B151" s="5" t="s">
        <v>271</v>
      </c>
      <c r="C151" s="11">
        <f>'SUMMARY OF CAPITAL EXP F.viii'!C11</f>
        <v>586000000</v>
      </c>
      <c r="D151" s="11">
        <f>'SUMMARY OF CAPITAL EXP F.viii'!D11</f>
        <v>115159478.02000001</v>
      </c>
      <c r="E151" s="11">
        <f>'SUMMARY OF CAPITAL EXP F.viii'!E11</f>
        <v>518000000</v>
      </c>
    </row>
    <row r="152" spans="1:5" x14ac:dyDescent="0.3">
      <c r="A152" s="6">
        <v>32010903</v>
      </c>
      <c r="B152" s="7" t="s">
        <v>272</v>
      </c>
      <c r="C152" s="10"/>
      <c r="D152" s="10"/>
      <c r="E152" s="10"/>
    </row>
    <row r="153" spans="1:5" x14ac:dyDescent="0.3">
      <c r="A153" s="6">
        <v>32010904</v>
      </c>
      <c r="B153" s="7" t="s">
        <v>273</v>
      </c>
      <c r="C153" s="10"/>
      <c r="D153" s="10"/>
      <c r="E153" s="10"/>
    </row>
    <row r="154" spans="1:5" ht="15.75" customHeight="1" x14ac:dyDescent="0.3">
      <c r="A154" s="6">
        <v>32010935</v>
      </c>
      <c r="B154" s="7" t="s">
        <v>274</v>
      </c>
      <c r="C154" s="10"/>
      <c r="D154" s="10"/>
      <c r="E154" s="10"/>
    </row>
    <row r="155" spans="1:5" x14ac:dyDescent="0.3">
      <c r="A155" s="6">
        <v>32010936</v>
      </c>
      <c r="B155" s="7" t="s">
        <v>275</v>
      </c>
      <c r="C155" s="10"/>
      <c r="D155" s="10"/>
      <c r="E155" s="10"/>
    </row>
    <row r="156" spans="1:5" x14ac:dyDescent="0.3">
      <c r="A156" s="4">
        <v>3202</v>
      </c>
      <c r="B156" s="5" t="s">
        <v>276</v>
      </c>
      <c r="C156" s="11">
        <f>C157</f>
        <v>0</v>
      </c>
      <c r="D156" s="11">
        <f t="shared" ref="D156:E156" si="25">D157</f>
        <v>0</v>
      </c>
      <c r="E156" s="11">
        <f t="shared" si="25"/>
        <v>200000000</v>
      </c>
    </row>
    <row r="157" spans="1:5" x14ac:dyDescent="0.3">
      <c r="A157" s="4">
        <v>320201</v>
      </c>
      <c r="B157" s="5" t="s">
        <v>277</v>
      </c>
      <c r="C157" s="11">
        <f>'SUMMARY OF CAPITAL EXP F.viii'!C12</f>
        <v>0</v>
      </c>
      <c r="D157" s="11">
        <f>'SUMMARY OF CAPITAL EXP F.viii'!D12</f>
        <v>0</v>
      </c>
      <c r="E157" s="11">
        <f>'SUMMARY OF CAPITAL EXP F.viii'!E12</f>
        <v>200000000</v>
      </c>
    </row>
    <row r="158" spans="1:5" ht="30" x14ac:dyDescent="0.3">
      <c r="A158" s="6">
        <v>32020101</v>
      </c>
      <c r="B158" s="7" t="s">
        <v>278</v>
      </c>
      <c r="C158" s="10"/>
      <c r="D158" s="10"/>
      <c r="E158" s="10"/>
    </row>
    <row r="159" spans="1:5" ht="30" x14ac:dyDescent="0.3">
      <c r="A159" s="6">
        <v>32020102</v>
      </c>
      <c r="B159" s="7" t="s">
        <v>279</v>
      </c>
      <c r="C159" s="10"/>
      <c r="D159" s="10"/>
      <c r="E159" s="10"/>
    </row>
    <row r="160" spans="1:5" ht="30" x14ac:dyDescent="0.3">
      <c r="A160" s="6">
        <v>32020104</v>
      </c>
      <c r="B160" s="7" t="s">
        <v>280</v>
      </c>
      <c r="C160" s="10"/>
      <c r="D160" s="10"/>
      <c r="E160" s="10"/>
    </row>
    <row r="161" spans="1:5" x14ac:dyDescent="0.3">
      <c r="A161" s="4">
        <v>3203</v>
      </c>
      <c r="B161" s="5" t="s">
        <v>281</v>
      </c>
      <c r="C161" s="11">
        <f>C162</f>
        <v>2500000</v>
      </c>
      <c r="D161" s="11">
        <f t="shared" ref="D161:E161" si="26">D162</f>
        <v>0</v>
      </c>
      <c r="E161" s="11">
        <f t="shared" si="26"/>
        <v>2500000</v>
      </c>
    </row>
    <row r="162" spans="1:5" x14ac:dyDescent="0.3">
      <c r="A162" s="4">
        <v>320301</v>
      </c>
      <c r="B162" s="5" t="s">
        <v>281</v>
      </c>
      <c r="C162" s="11">
        <f>'SUMMARY OF CAPITAL EXP F.viii'!C13</f>
        <v>2500000</v>
      </c>
      <c r="D162" s="11">
        <f>'SUMMARY OF CAPITAL EXP F.viii'!D13</f>
        <v>0</v>
      </c>
      <c r="E162" s="11">
        <f>'SUMMARY OF CAPITAL EXP F.viii'!E13</f>
        <v>2500000</v>
      </c>
    </row>
    <row r="163" spans="1:5" x14ac:dyDescent="0.3">
      <c r="A163" s="6">
        <v>32030101</v>
      </c>
      <c r="B163" s="7" t="s">
        <v>282</v>
      </c>
      <c r="C163" s="10"/>
      <c r="D163" s="10"/>
      <c r="E163" s="10"/>
    </row>
    <row r="164" spans="1:5" x14ac:dyDescent="0.3">
      <c r="A164" s="6">
        <v>32030102</v>
      </c>
      <c r="B164" s="7" t="s">
        <v>283</v>
      </c>
      <c r="C164" s="10"/>
      <c r="D164" s="10"/>
      <c r="E164" s="10"/>
    </row>
    <row r="165" spans="1:5" x14ac:dyDescent="0.3">
      <c r="A165" s="6">
        <v>32030104</v>
      </c>
      <c r="B165" s="7" t="s">
        <v>284</v>
      </c>
      <c r="C165" s="10"/>
      <c r="D165" s="10"/>
      <c r="E165" s="10"/>
    </row>
    <row r="166" spans="1:5" x14ac:dyDescent="0.3">
      <c r="A166" s="6">
        <v>32030105</v>
      </c>
      <c r="B166" s="7" t="s">
        <v>285</v>
      </c>
      <c r="C166" s="10"/>
      <c r="D166" s="10"/>
      <c r="E166" s="10"/>
    </row>
    <row r="167" spans="1:5" x14ac:dyDescent="0.3">
      <c r="A167" s="6">
        <v>32030109</v>
      </c>
      <c r="B167" s="7" t="s">
        <v>286</v>
      </c>
      <c r="C167" s="10"/>
      <c r="D167" s="10"/>
      <c r="E167" s="10"/>
    </row>
    <row r="168" spans="1:5" x14ac:dyDescent="0.3">
      <c r="A168" s="6">
        <v>32030110</v>
      </c>
      <c r="B168" s="7" t="s">
        <v>287</v>
      </c>
      <c r="C168" s="10"/>
      <c r="D168" s="10"/>
      <c r="E168" s="10"/>
    </row>
    <row r="169" spans="1:5" x14ac:dyDescent="0.3">
      <c r="A169" s="6">
        <v>32030150</v>
      </c>
      <c r="B169" s="7" t="s">
        <v>288</v>
      </c>
      <c r="C169" s="10"/>
      <c r="D169" s="10"/>
      <c r="E169" s="10"/>
    </row>
    <row r="170" spans="1:5" x14ac:dyDescent="0.3">
      <c r="A170" s="6">
        <v>32030151</v>
      </c>
      <c r="B170" s="7" t="s">
        <v>289</v>
      </c>
      <c r="C170" s="10"/>
      <c r="D170" s="10"/>
      <c r="E170" s="10"/>
    </row>
    <row r="171" spans="1:5" x14ac:dyDescent="0.3">
      <c r="A171" s="4">
        <v>32011000</v>
      </c>
      <c r="B171" s="5" t="s">
        <v>553</v>
      </c>
      <c r="C171" s="11">
        <f>'SUMMARY OF CAPITAL EXP F.viii'!C14</f>
        <v>0</v>
      </c>
      <c r="D171" s="11">
        <f>'SUMMARY OF CAPITAL EXP F.viii'!D14</f>
        <v>0</v>
      </c>
      <c r="E171" s="11">
        <f>'SUMMARY OF CAPITAL EXP F.viii'!E14</f>
        <v>0</v>
      </c>
    </row>
    <row r="172" spans="1:5" x14ac:dyDescent="0.3">
      <c r="A172" s="5"/>
      <c r="B172" s="5"/>
      <c r="C172" s="10"/>
      <c r="D172" s="10"/>
      <c r="E172" s="10"/>
    </row>
    <row r="173" spans="1:5" x14ac:dyDescent="0.3">
      <c r="A173" s="5"/>
      <c r="B173" s="5"/>
      <c r="C173" s="10"/>
      <c r="D173" s="10"/>
      <c r="E173" s="10"/>
    </row>
  </sheetData>
  <sheetProtection algorithmName="SHA-512" hashValue="Acsj4j4Tv3aNBDHXNBVeaacyGKHJp4ukE769KdnRqnupqNyiuj3f7E/ceilW6DJlCoJI4Mk2NLT4noebeE+CBg==" saltValue="zgTszE4SVUp86RHvahfmwA=="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77" orientation="landscape" r:id="rId1"/>
  <headerFooter>
    <oddFooter>&amp;CPage  12</oddFooter>
  </headerFooter>
  <rowBreaks count="3" manualBreakCount="3">
    <brk id="39" max="16383" man="1"/>
    <brk id="117" max="16383" man="1"/>
    <brk id="15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23"/>
  <sheetViews>
    <sheetView view="pageBreakPreview" topLeftCell="C15" zoomScale="90" zoomScaleNormal="100" zoomScaleSheetLayoutView="90" workbookViewId="0">
      <selection sqref="A1:G1"/>
    </sheetView>
  </sheetViews>
  <sheetFormatPr defaultColWidth="8.81640625" defaultRowHeight="15" x14ac:dyDescent="0.3"/>
  <cols>
    <col min="1" max="1" width="17.81640625" style="1" customWidth="1"/>
    <col min="2" max="2" width="29.26953125" style="1" customWidth="1"/>
    <col min="3" max="5" width="29.7265625" style="1" bestFit="1" customWidth="1"/>
    <col min="6" max="6" width="28" style="1" bestFit="1" customWidth="1"/>
    <col min="7" max="7" width="29.7265625" style="1" bestFit="1" customWidth="1"/>
    <col min="8" max="16384" width="8.81640625" style="1"/>
  </cols>
  <sheetData>
    <row r="1" spans="1:7" ht="24" customHeight="1" x14ac:dyDescent="0.3">
      <c r="A1" s="164" t="s">
        <v>913</v>
      </c>
      <c r="B1" s="164"/>
      <c r="C1" s="164"/>
      <c r="D1" s="164"/>
      <c r="E1" s="164"/>
      <c r="F1" s="164"/>
      <c r="G1" s="164"/>
    </row>
    <row r="2" spans="1:7" ht="24" customHeight="1" x14ac:dyDescent="0.35">
      <c r="A2" s="165" t="s">
        <v>737</v>
      </c>
      <c r="B2" s="165"/>
      <c r="C2" s="165"/>
      <c r="D2" s="165"/>
      <c r="E2" s="165"/>
      <c r="F2" s="165"/>
      <c r="G2" s="165"/>
    </row>
    <row r="3" spans="1:7" ht="20.25" customHeight="1" x14ac:dyDescent="0.3">
      <c r="A3" s="49"/>
      <c r="B3" s="49"/>
      <c r="C3" s="49"/>
      <c r="D3" s="49"/>
      <c r="E3" s="49"/>
      <c r="F3" s="49"/>
      <c r="G3" s="49"/>
    </row>
    <row r="4" spans="1:7" ht="57.75" customHeight="1" x14ac:dyDescent="0.3">
      <c r="A4" s="54" t="s">
        <v>466</v>
      </c>
      <c r="B4" s="54" t="s">
        <v>467</v>
      </c>
      <c r="C4" s="55" t="s">
        <v>474</v>
      </c>
      <c r="D4" s="55" t="s">
        <v>475</v>
      </c>
      <c r="E4" s="55" t="s">
        <v>476</v>
      </c>
      <c r="F4" s="55" t="s">
        <v>477</v>
      </c>
      <c r="G4" s="55" t="s">
        <v>478</v>
      </c>
    </row>
    <row r="5" spans="1:7" ht="30.75" customHeight="1" x14ac:dyDescent="0.3">
      <c r="A5" s="26" t="s">
        <v>530</v>
      </c>
      <c r="B5" s="17" t="s">
        <v>468</v>
      </c>
      <c r="C5" s="33">
        <f>'CHAIR PERSONNEL COST F.x'!E7+'SLT PERSONNEL COST F.x'!E7+'COUNCIL PERSONNEL COST F.x'!E7+'PMD PERSONNEL COST F.x'!E7</f>
        <v>170538449</v>
      </c>
      <c r="D5" s="33">
        <f>'CHAIR OVERHEAD COST F.xi'!E7+'SLT OVERHEAD COST F.xi'!E7+'COUNCIL OVERHEAD COST F.xi'!E7+'PMD OVERHEAD COST F.xi'!E7</f>
        <v>149950000</v>
      </c>
      <c r="E5" s="33">
        <f>C5+D5</f>
        <v>320488449</v>
      </c>
      <c r="F5" s="33">
        <f>'PMD CAPITAL EXP F.xii'!F6</f>
        <v>343000000</v>
      </c>
      <c r="G5" s="33">
        <f>E5+F5</f>
        <v>663488449</v>
      </c>
    </row>
    <row r="6" spans="1:7" ht="29.25" customHeight="1" x14ac:dyDescent="0.3">
      <c r="A6" s="26" t="s">
        <v>531</v>
      </c>
      <c r="B6" s="17" t="s">
        <v>469</v>
      </c>
      <c r="C6" s="34">
        <f>'AGRIC PERSONNEL COST F.x'!E7+'FINANCE PERSONNEL COST F.x'!E7+'WORKS PERSONNEL COST F.x'!E7</f>
        <v>1158911462.9204001</v>
      </c>
      <c r="D6" s="34">
        <f>'AGRIC OVERHEAD COST F.xi'!E7+'FINANCE OVERHEAD COST F.xi'!E7+'WORKS OVERHEAD COST F.xi'!E7</f>
        <v>721714597.47519994</v>
      </c>
      <c r="E6" s="34">
        <f t="shared" ref="E6:E9" si="0">C6+D6</f>
        <v>1880626060.3956001</v>
      </c>
      <c r="F6" s="34">
        <f>'AGRIC CAPITAL EXP F.xii'!F6+'FINANCE CAPITAL EXP F.xii'!F6+'WORKS CAPITAL EXP F.xii'!F6</f>
        <v>2529629991.71</v>
      </c>
      <c r="G6" s="33">
        <f t="shared" ref="G6:G9" si="1">E6+F6</f>
        <v>4410256052.1056004</v>
      </c>
    </row>
    <row r="7" spans="1:7" ht="27" customHeight="1" x14ac:dyDescent="0.3">
      <c r="A7" s="26" t="s">
        <v>532</v>
      </c>
      <c r="B7" s="17" t="s">
        <v>470</v>
      </c>
      <c r="C7" s="34">
        <v>0</v>
      </c>
      <c r="D7" s="34">
        <v>0</v>
      </c>
      <c r="E7" s="34">
        <f t="shared" si="0"/>
        <v>0</v>
      </c>
      <c r="F7" s="34">
        <v>0</v>
      </c>
      <c r="G7" s="33">
        <f t="shared" si="1"/>
        <v>0</v>
      </c>
    </row>
    <row r="8" spans="1:7" ht="28.5" customHeight="1" x14ac:dyDescent="0.3">
      <c r="A8" s="26" t="s">
        <v>533</v>
      </c>
      <c r="B8" s="17" t="s">
        <v>471</v>
      </c>
      <c r="C8" s="34">
        <v>0</v>
      </c>
      <c r="D8" s="34">
        <v>0</v>
      </c>
      <c r="E8" s="34">
        <f t="shared" si="0"/>
        <v>0</v>
      </c>
      <c r="F8" s="34">
        <v>0</v>
      </c>
      <c r="G8" s="33">
        <f t="shared" si="1"/>
        <v>0</v>
      </c>
    </row>
    <row r="9" spans="1:7" ht="29.25" customHeight="1" x14ac:dyDescent="0.3">
      <c r="A9" s="26" t="s">
        <v>534</v>
      </c>
      <c r="B9" s="17" t="s">
        <v>472</v>
      </c>
      <c r="C9" s="34">
        <f>'ESD PERSONNEL COST F.x'!E7+'PHC PERSONNEL COST F.x'!E7+'WATSAN PERSONNEL COST F.x'!E7+'TRADITIONAL PERSONNEL COST F.x'!E7</f>
        <v>1642560499.4400001</v>
      </c>
      <c r="D9" s="34">
        <f>'ESD OVERHEAD COST F.xi'!E7+'PHC OVERHEAD COST F.xi'!E7+'WATSAN OVERHEAD COST F.xi'!E7+'TRADITIONAL OVERHEAD COST F.xi'!E7</f>
        <v>300100000</v>
      </c>
      <c r="E9" s="34">
        <f t="shared" si="0"/>
        <v>1942660499.4400001</v>
      </c>
      <c r="F9" s="34">
        <f>'ESD CAPITAL EXP F.xii'!F6+'PHC CAPITAL EXP F.xii'!F6+'WATSAN CAPITAL EXP F.xii'!F6</f>
        <v>643500000</v>
      </c>
      <c r="G9" s="33">
        <f t="shared" si="1"/>
        <v>2586160499.4400001</v>
      </c>
    </row>
    <row r="10" spans="1:7" ht="17.5" x14ac:dyDescent="0.3">
      <c r="A10" s="19" t="s">
        <v>341</v>
      </c>
      <c r="B10" s="18" t="s">
        <v>341</v>
      </c>
      <c r="C10" s="34" t="s">
        <v>341</v>
      </c>
      <c r="D10" s="34" t="s">
        <v>341</v>
      </c>
      <c r="E10" s="34" t="s">
        <v>341</v>
      </c>
      <c r="F10" s="34" t="s">
        <v>341</v>
      </c>
      <c r="G10" s="34" t="s">
        <v>341</v>
      </c>
    </row>
    <row r="11" spans="1:7" ht="17.5" x14ac:dyDescent="0.3">
      <c r="A11" s="19" t="s">
        <v>341</v>
      </c>
      <c r="B11" s="18" t="s">
        <v>341</v>
      </c>
      <c r="C11" s="34" t="s">
        <v>341</v>
      </c>
      <c r="D11" s="34" t="s">
        <v>341</v>
      </c>
      <c r="E11" s="34" t="s">
        <v>341</v>
      </c>
      <c r="F11" s="34" t="s">
        <v>341</v>
      </c>
      <c r="G11" s="34" t="s">
        <v>341</v>
      </c>
    </row>
    <row r="12" spans="1:7" ht="17.5" x14ac:dyDescent="0.3">
      <c r="A12" s="19" t="s">
        <v>341</v>
      </c>
      <c r="B12" s="18" t="s">
        <v>341</v>
      </c>
      <c r="C12" s="34" t="s">
        <v>341</v>
      </c>
      <c r="D12" s="34" t="s">
        <v>341</v>
      </c>
      <c r="E12" s="34" t="s">
        <v>341</v>
      </c>
      <c r="F12" s="34" t="s">
        <v>341</v>
      </c>
      <c r="G12" s="34" t="s">
        <v>341</v>
      </c>
    </row>
    <row r="13" spans="1:7" ht="17.5" x14ac:dyDescent="0.3">
      <c r="A13" s="19" t="s">
        <v>341</v>
      </c>
      <c r="B13" s="18" t="s">
        <v>341</v>
      </c>
      <c r="C13" s="34" t="s">
        <v>341</v>
      </c>
      <c r="D13" s="34" t="s">
        <v>341</v>
      </c>
      <c r="E13" s="34" t="s">
        <v>341</v>
      </c>
      <c r="F13" s="34" t="s">
        <v>341</v>
      </c>
      <c r="G13" s="34" t="s">
        <v>341</v>
      </c>
    </row>
    <row r="14" spans="1:7" ht="17.5" x14ac:dyDescent="0.3">
      <c r="A14" s="19" t="s">
        <v>341</v>
      </c>
      <c r="B14" s="18" t="s">
        <v>341</v>
      </c>
      <c r="C14" s="34" t="s">
        <v>341</v>
      </c>
      <c r="D14" s="34" t="s">
        <v>341</v>
      </c>
      <c r="E14" s="34" t="s">
        <v>341</v>
      </c>
      <c r="F14" s="34" t="s">
        <v>341</v>
      </c>
      <c r="G14" s="34" t="s">
        <v>341</v>
      </c>
    </row>
    <row r="15" spans="1:7" ht="17.5" x14ac:dyDescent="0.3">
      <c r="A15" s="19" t="s">
        <v>341</v>
      </c>
      <c r="B15" s="18" t="s">
        <v>341</v>
      </c>
      <c r="C15" s="34" t="s">
        <v>341</v>
      </c>
      <c r="D15" s="34" t="s">
        <v>341</v>
      </c>
      <c r="E15" s="34" t="s">
        <v>341</v>
      </c>
      <c r="F15" s="34" t="s">
        <v>341</v>
      </c>
      <c r="G15" s="34" t="s">
        <v>341</v>
      </c>
    </row>
    <row r="16" spans="1:7" ht="17.5" x14ac:dyDescent="0.3">
      <c r="A16" s="19" t="s">
        <v>341</v>
      </c>
      <c r="B16" s="18" t="s">
        <v>341</v>
      </c>
      <c r="C16" s="34" t="s">
        <v>341</v>
      </c>
      <c r="D16" s="34" t="s">
        <v>341</v>
      </c>
      <c r="E16" s="34" t="s">
        <v>341</v>
      </c>
      <c r="F16" s="34" t="s">
        <v>341</v>
      </c>
      <c r="G16" s="34" t="s">
        <v>341</v>
      </c>
    </row>
    <row r="17" spans="1:7" ht="17.5" x14ac:dyDescent="0.3">
      <c r="A17" s="19" t="s">
        <v>341</v>
      </c>
      <c r="B17" s="18" t="s">
        <v>341</v>
      </c>
      <c r="C17" s="34" t="s">
        <v>341</v>
      </c>
      <c r="D17" s="34" t="s">
        <v>341</v>
      </c>
      <c r="E17" s="34" t="s">
        <v>341</v>
      </c>
      <c r="F17" s="34" t="s">
        <v>341</v>
      </c>
      <c r="G17" s="34" t="s">
        <v>341</v>
      </c>
    </row>
    <row r="18" spans="1:7" ht="17.5" x14ac:dyDescent="0.3">
      <c r="A18" s="19" t="s">
        <v>341</v>
      </c>
      <c r="B18" s="18" t="s">
        <v>341</v>
      </c>
      <c r="C18" s="34" t="s">
        <v>341</v>
      </c>
      <c r="D18" s="34" t="s">
        <v>341</v>
      </c>
      <c r="E18" s="34" t="s">
        <v>341</v>
      </c>
      <c r="F18" s="34" t="s">
        <v>341</v>
      </c>
      <c r="G18" s="34" t="s">
        <v>341</v>
      </c>
    </row>
    <row r="19" spans="1:7" ht="17.5" x14ac:dyDescent="0.3">
      <c r="A19" s="19" t="s">
        <v>341</v>
      </c>
      <c r="B19" s="18" t="s">
        <v>341</v>
      </c>
      <c r="C19" s="34" t="s">
        <v>341</v>
      </c>
      <c r="D19" s="34" t="s">
        <v>341</v>
      </c>
      <c r="E19" s="34" t="s">
        <v>341</v>
      </c>
      <c r="F19" s="34" t="s">
        <v>341</v>
      </c>
      <c r="G19" s="34" t="s">
        <v>341</v>
      </c>
    </row>
    <row r="20" spans="1:7" ht="17.5" x14ac:dyDescent="0.3">
      <c r="A20" s="19" t="s">
        <v>341</v>
      </c>
      <c r="B20" s="18" t="s">
        <v>341</v>
      </c>
      <c r="C20" s="34" t="s">
        <v>341</v>
      </c>
      <c r="D20" s="34" t="s">
        <v>341</v>
      </c>
      <c r="E20" s="34" t="s">
        <v>341</v>
      </c>
      <c r="F20" s="34" t="s">
        <v>341</v>
      </c>
      <c r="G20" s="34" t="s">
        <v>341</v>
      </c>
    </row>
    <row r="21" spans="1:7" ht="17.5" x14ac:dyDescent="0.3">
      <c r="A21" s="19" t="s">
        <v>341</v>
      </c>
      <c r="B21" s="18" t="s">
        <v>341</v>
      </c>
      <c r="C21" s="34" t="s">
        <v>341</v>
      </c>
      <c r="D21" s="34" t="s">
        <v>341</v>
      </c>
      <c r="E21" s="34" t="s">
        <v>341</v>
      </c>
      <c r="F21" s="34" t="s">
        <v>341</v>
      </c>
      <c r="G21" s="34" t="s">
        <v>341</v>
      </c>
    </row>
    <row r="22" spans="1:7" ht="17.5" x14ac:dyDescent="0.3">
      <c r="A22" s="19" t="s">
        <v>341</v>
      </c>
      <c r="B22" s="18" t="s">
        <v>341</v>
      </c>
      <c r="C22" s="34" t="s">
        <v>341</v>
      </c>
      <c r="D22" s="34" t="s">
        <v>341</v>
      </c>
      <c r="E22" s="34" t="s">
        <v>341</v>
      </c>
      <c r="F22" s="34" t="s">
        <v>341</v>
      </c>
      <c r="G22" s="34" t="s">
        <v>341</v>
      </c>
    </row>
    <row r="23" spans="1:7" ht="22.5" customHeight="1" x14ac:dyDescent="0.3">
      <c r="A23" s="19" t="s">
        <v>341</v>
      </c>
      <c r="B23" s="18" t="s">
        <v>473</v>
      </c>
      <c r="C23" s="34">
        <f>SUM(C5:C22)</f>
        <v>2972010411.3604002</v>
      </c>
      <c r="D23" s="34">
        <f t="shared" ref="D23:G23" si="2">SUM(D5:D22)</f>
        <v>1171764597.4751999</v>
      </c>
      <c r="E23" s="34">
        <f t="shared" si="2"/>
        <v>4143775008.8356004</v>
      </c>
      <c r="F23" s="34">
        <f t="shared" si="2"/>
        <v>3516129991.71</v>
      </c>
      <c r="G23" s="34">
        <f t="shared" si="2"/>
        <v>7659905000.5456009</v>
      </c>
    </row>
  </sheetData>
  <sheetProtection algorithmName="SHA-512" hashValue="z5mU/6XEncW4WnNl5+gGwzz07zMEU4W8xSbQLGrjsgtWfbxfkausedHSfOxleU9A0gKrbl3+gePpWfMrUfKd9g==" saltValue="5EsjwSgmqs1htQcUF5GnFg==" spinCount="100000" sheet="1" objects="1" scenarios="1" formatColumns="0" formatRows="0" selectLockedCells="1"/>
  <mergeCells count="2">
    <mergeCell ref="A1:G1"/>
    <mergeCell ref="A2:G2"/>
  </mergeCells>
  <pageMargins left="0.51181102362204722" right="0.51181102362204722" top="0.74803149606299213" bottom="0.74803149606299213" header="0.31496062992125984" footer="0.31496062992125984"/>
  <pageSetup scale="65" orientation="landscape" r:id="rId1"/>
  <headerFooter>
    <oddFooter>&amp;CPage  13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8"/>
  <sheetViews>
    <sheetView view="pageBreakPreview" topLeftCell="A14" zoomScale="90" zoomScaleNormal="130" zoomScaleSheetLayoutView="90" workbookViewId="0">
      <selection sqref="A1:E1"/>
    </sheetView>
  </sheetViews>
  <sheetFormatPr defaultColWidth="8.81640625" defaultRowHeight="15" x14ac:dyDescent="0.3"/>
  <cols>
    <col min="1" max="1" width="19.1796875" style="1" customWidth="1"/>
    <col min="2" max="2" width="52" style="1" bestFit="1" customWidth="1"/>
    <col min="3" max="5" width="25.81640625" style="1" bestFit="1" customWidth="1"/>
    <col min="6" max="16384" width="8.81640625" style="1"/>
  </cols>
  <sheetData>
    <row r="1" spans="1:5" x14ac:dyDescent="0.3">
      <c r="A1" s="162" t="s">
        <v>479</v>
      </c>
      <c r="B1" s="162"/>
      <c r="C1" s="162"/>
      <c r="D1" s="162"/>
      <c r="E1" s="162"/>
    </row>
    <row r="2" spans="1:5" ht="39.65" customHeight="1" x14ac:dyDescent="0.3">
      <c r="A2" s="166" t="s">
        <v>738</v>
      </c>
      <c r="B2" s="166"/>
      <c r="C2" s="166"/>
      <c r="D2" s="166"/>
      <c r="E2" s="166"/>
    </row>
    <row r="3" spans="1:5" x14ac:dyDescent="0.3">
      <c r="A3" s="49"/>
      <c r="B3" s="49"/>
      <c r="C3" s="49"/>
      <c r="D3" s="49"/>
      <c r="E3" s="49"/>
    </row>
    <row r="4" spans="1:5" ht="45" x14ac:dyDescent="0.3">
      <c r="A4" s="46" t="s">
        <v>0</v>
      </c>
      <c r="B4" s="47" t="s">
        <v>480</v>
      </c>
      <c r="C4" s="50" t="s">
        <v>596</v>
      </c>
      <c r="D4" s="50" t="s">
        <v>597</v>
      </c>
      <c r="E4" s="50" t="s">
        <v>598</v>
      </c>
    </row>
    <row r="5" spans="1:5" ht="19.5" customHeight="1" x14ac:dyDescent="0.3">
      <c r="A5" s="25" t="s">
        <v>516</v>
      </c>
      <c r="B5" s="21" t="s">
        <v>481</v>
      </c>
      <c r="C5" s="11">
        <f>'CHAIR PERSONNEL COST F.x'!C7+'CHAIR OVERHEAD COST F.xi'!C7</f>
        <v>81937543</v>
      </c>
      <c r="D5" s="11">
        <f>'CHAIR PERSONNEL COST F.x'!D7+'CHAIR OVERHEAD COST F.xi'!D7</f>
        <v>28477983.280000001</v>
      </c>
      <c r="E5" s="11">
        <f>'CHAIR PERSONNEL COST F.x'!E7+'CHAIR OVERHEAD COST F.xi'!E7</f>
        <v>55619335</v>
      </c>
    </row>
    <row r="6" spans="1:5" ht="21" customHeight="1" x14ac:dyDescent="0.3">
      <c r="A6" s="25" t="s">
        <v>517</v>
      </c>
      <c r="B6" s="21" t="s">
        <v>482</v>
      </c>
      <c r="C6" s="11">
        <f>'SLT PERSONNEL COST F.x'!C7+'SLT OVERHEAD COST F.xi'!C7</f>
        <v>102772277</v>
      </c>
      <c r="D6" s="11">
        <f>'SLT PERSONNEL COST F.x'!D7+'SLT OVERHEAD COST F.xi'!D7</f>
        <v>32176291.289999999</v>
      </c>
      <c r="E6" s="11">
        <f>'SLT PERSONNEL COST F.x'!E7+'SLT OVERHEAD COST F.xi'!E7</f>
        <v>47307261</v>
      </c>
    </row>
    <row r="7" spans="1:5" ht="20.25" customHeight="1" x14ac:dyDescent="0.3">
      <c r="A7" s="25" t="s">
        <v>518</v>
      </c>
      <c r="B7" s="21" t="s">
        <v>483</v>
      </c>
      <c r="C7" s="11">
        <f>'COUNCIL PERSONNEL COST F.x'!C7+'COUNCIL OVERHEAD COST F.xi'!C7</f>
        <v>117314968</v>
      </c>
      <c r="D7" s="11">
        <f>'COUNCIL PERSONNEL COST F.x'!D7+'COUNCIL OVERHEAD COST F.xi'!D7</f>
        <v>53094161.670000002</v>
      </c>
      <c r="E7" s="11">
        <f>'COUNCIL PERSONNEL COST F.x'!E7+'COUNCIL OVERHEAD COST F.xi'!E7</f>
        <v>62071305</v>
      </c>
    </row>
    <row r="8" spans="1:5" ht="21.75" customHeight="1" x14ac:dyDescent="0.3">
      <c r="A8" s="25" t="s">
        <v>519</v>
      </c>
      <c r="B8" s="21" t="s">
        <v>687</v>
      </c>
      <c r="C8" s="11">
        <f>'PMD PERSONNEL COST F.x'!C7+'PMD OVERHEAD COST F.xi'!C7</f>
        <v>412011335</v>
      </c>
      <c r="D8" s="11">
        <f>'PMD PERSONNEL COST F.x'!D7+'PMD OVERHEAD COST F.xi'!D7</f>
        <v>92862132.359999999</v>
      </c>
      <c r="E8" s="11">
        <f>'PMD PERSONNEL COST F.x'!E7+'PMD OVERHEAD COST F.xi'!E7</f>
        <v>155490548</v>
      </c>
    </row>
    <row r="9" spans="1:5" ht="22.5" customHeight="1" x14ac:dyDescent="0.3">
      <c r="A9" s="25" t="s">
        <v>520</v>
      </c>
      <c r="B9" s="21" t="s">
        <v>484</v>
      </c>
      <c r="C9" s="11">
        <f>'AGRIC PERSONNEL COST F.x'!C7+'AGRIC OVERHEAD COST F.xi'!C7</f>
        <v>285435820</v>
      </c>
      <c r="D9" s="11">
        <f>'AGRIC PERSONNEL COST F.x'!D7+'AGRIC OVERHEAD COST F.xi'!D7</f>
        <v>108939680</v>
      </c>
      <c r="E9" s="11">
        <f>'AGRIC PERSONNEL COST F.x'!E7+'AGRIC OVERHEAD COST F.xi'!E7</f>
        <v>199444099</v>
      </c>
    </row>
    <row r="10" spans="1:5" ht="21.75" customHeight="1" x14ac:dyDescent="0.3">
      <c r="A10" s="25" t="s">
        <v>521</v>
      </c>
      <c r="B10" s="21" t="s">
        <v>485</v>
      </c>
      <c r="C10" s="11">
        <f>'FINANCE PERSONNEL COST F.x'!C7+'FINANCE OVERHEAD COST F.xi'!C7</f>
        <v>1878055062</v>
      </c>
      <c r="D10" s="11">
        <f>'FINANCE PERSONNEL COST F.x'!D7+'FINANCE OVERHEAD COST F.xi'!D7</f>
        <v>902864253.73000002</v>
      </c>
      <c r="E10" s="11">
        <f>'FINANCE PERSONNEL COST F.x'!E7+'FINANCE OVERHEAD COST F.xi'!E7</f>
        <v>1611940609.3955998</v>
      </c>
    </row>
    <row r="11" spans="1:5" ht="21.75" customHeight="1" x14ac:dyDescent="0.3">
      <c r="A11" s="25" t="s">
        <v>522</v>
      </c>
      <c r="B11" s="21" t="s">
        <v>486</v>
      </c>
      <c r="C11" s="11">
        <f>'WORKS PERSONNEL COST F.x'!C7+'WORKS OVERHEAD COST F.xi'!C7</f>
        <v>106712613</v>
      </c>
      <c r="D11" s="11">
        <f>'WORKS PERSONNEL COST F.x'!D7+'WORKS OVERHEAD COST F.xi'!D7</f>
        <v>41231865.899999999</v>
      </c>
      <c r="E11" s="11">
        <f>'WORKS PERSONNEL COST F.x'!E7+'WORKS OVERHEAD COST F.xi'!E7</f>
        <v>69241352</v>
      </c>
    </row>
    <row r="12" spans="1:5" ht="22.5" customHeight="1" x14ac:dyDescent="0.3">
      <c r="A12" s="25" t="s">
        <v>523</v>
      </c>
      <c r="B12" s="21" t="s">
        <v>487</v>
      </c>
      <c r="C12" s="11">
        <f>'ESD PERSONNEL COST F.x'!C7+'ESD OVERHEAD COST F.xi'!C7</f>
        <v>1931901312</v>
      </c>
      <c r="D12" s="11">
        <f>'ESD PERSONNEL COST F.x'!D7+'ESD OVERHEAD COST F.xi'!D7</f>
        <v>946988004.56999993</v>
      </c>
      <c r="E12" s="11">
        <f>'ESD PERSONNEL COST F.x'!E7+'ESD OVERHEAD COST F.xi'!E7</f>
        <v>1529542963.4400001</v>
      </c>
    </row>
    <row r="13" spans="1:5" ht="22.5" customHeight="1" x14ac:dyDescent="0.3">
      <c r="A13" s="25" t="s">
        <v>524</v>
      </c>
      <c r="B13" s="21" t="s">
        <v>698</v>
      </c>
      <c r="C13" s="11">
        <f>'PHC PERSONNEL COST F.x'!C7+'PHC OVERHEAD COST F.xi'!C7</f>
        <v>350752727</v>
      </c>
      <c r="D13" s="11">
        <f>'PHC PERSONNEL COST F.x'!D7+'PHC OVERHEAD COST F.xi'!D7</f>
        <v>157112737.69999999</v>
      </c>
      <c r="E13" s="11">
        <f>'PHC PERSONNEL COST F.x'!E7+'PHC OVERHEAD COST F.xi'!E7</f>
        <v>280207921</v>
      </c>
    </row>
    <row r="14" spans="1:5" ht="22.5" customHeight="1" x14ac:dyDescent="0.3">
      <c r="A14" s="25" t="s">
        <v>525</v>
      </c>
      <c r="B14" s="21" t="s">
        <v>488</v>
      </c>
      <c r="C14" s="11">
        <f>'WATSAN PERSONNEL COST F.x'!C7+'WATSAN OVERHEAD COST F.xi'!C7</f>
        <v>125250301</v>
      </c>
      <c r="D14" s="11">
        <f>'WATSAN PERSONNEL COST F.x'!D7+'WATSAN OVERHEAD COST F.xi'!D7</f>
        <v>51742936.799999997</v>
      </c>
      <c r="E14" s="11">
        <f>'WATSAN PERSONNEL COST F.x'!E7+'WATSAN OVERHEAD COST F.xi'!E7</f>
        <v>82790339</v>
      </c>
    </row>
    <row r="15" spans="1:5" ht="23.25" customHeight="1" x14ac:dyDescent="0.3">
      <c r="A15" s="25" t="s">
        <v>526</v>
      </c>
      <c r="B15" s="21" t="s">
        <v>489</v>
      </c>
      <c r="C15" s="11">
        <f>'TRADITIONAL PERSONNEL COST F.x'!C7+'TRADITIONAL OVERHEAD COST F.xi'!C7</f>
        <v>54232644</v>
      </c>
      <c r="D15" s="11">
        <f>'TRADITIONAL PERSONNEL COST F.x'!D7+'TRADITIONAL OVERHEAD COST F.xi'!D7</f>
        <v>31032096</v>
      </c>
      <c r="E15" s="11">
        <f>'TRADITIONAL PERSONNEL COST F.x'!E7+'TRADITIONAL OVERHEAD COST F.xi'!E7</f>
        <v>50119276</v>
      </c>
    </row>
    <row r="16" spans="1:5" x14ac:dyDescent="0.3">
      <c r="A16" s="6"/>
      <c r="B16" s="7"/>
      <c r="C16" s="11"/>
      <c r="D16" s="11"/>
      <c r="E16" s="11"/>
    </row>
    <row r="17" spans="1:5" x14ac:dyDescent="0.3">
      <c r="A17" s="6"/>
      <c r="B17" s="7"/>
      <c r="C17" s="11"/>
      <c r="D17" s="11"/>
      <c r="E17" s="11"/>
    </row>
    <row r="18" spans="1:5" x14ac:dyDescent="0.3">
      <c r="A18" s="6"/>
      <c r="B18" s="7"/>
      <c r="C18" s="10"/>
      <c r="D18" s="10"/>
      <c r="E18" s="10"/>
    </row>
    <row r="19" spans="1:5" x14ac:dyDescent="0.3">
      <c r="A19" s="6"/>
      <c r="B19" s="7"/>
      <c r="C19" s="10"/>
      <c r="D19" s="10"/>
      <c r="E19" s="10"/>
    </row>
    <row r="20" spans="1:5" x14ac:dyDescent="0.3">
      <c r="A20" s="4"/>
      <c r="B20" s="5"/>
      <c r="C20" s="11"/>
      <c r="D20" s="11"/>
      <c r="E20" s="11"/>
    </row>
    <row r="21" spans="1:5" x14ac:dyDescent="0.3">
      <c r="A21" s="6"/>
      <c r="B21" s="7"/>
      <c r="C21" s="10"/>
      <c r="D21" s="10"/>
      <c r="E21" s="10"/>
    </row>
    <row r="22" spans="1:5" x14ac:dyDescent="0.3">
      <c r="A22" s="4"/>
      <c r="B22" s="5"/>
      <c r="C22" s="11"/>
      <c r="D22" s="11"/>
      <c r="E22" s="11"/>
    </row>
    <row r="23" spans="1:5" x14ac:dyDescent="0.3">
      <c r="A23" s="4"/>
      <c r="B23" s="5"/>
      <c r="C23" s="11"/>
      <c r="D23" s="11"/>
      <c r="E23" s="11"/>
    </row>
    <row r="24" spans="1:5" x14ac:dyDescent="0.3">
      <c r="A24" s="6"/>
      <c r="B24" s="7"/>
      <c r="C24" s="10"/>
      <c r="D24" s="10"/>
      <c r="E24" s="10"/>
    </row>
    <row r="25" spans="1:5" x14ac:dyDescent="0.3">
      <c r="A25" s="6"/>
      <c r="B25" s="7"/>
      <c r="C25" s="10"/>
      <c r="D25" s="10"/>
      <c r="E25" s="10"/>
    </row>
    <row r="26" spans="1:5" x14ac:dyDescent="0.3">
      <c r="A26" s="6"/>
      <c r="B26" s="7"/>
      <c r="C26" s="10"/>
      <c r="D26" s="10"/>
      <c r="E26" s="10"/>
    </row>
    <row r="27" spans="1:5" x14ac:dyDescent="0.3">
      <c r="A27" s="6"/>
      <c r="B27" s="7"/>
      <c r="C27" s="10"/>
      <c r="D27" s="10"/>
      <c r="E27" s="10"/>
    </row>
    <row r="28" spans="1:5" ht="20.25" customHeight="1" x14ac:dyDescent="0.3">
      <c r="A28" s="4"/>
      <c r="B28" s="5" t="s">
        <v>473</v>
      </c>
      <c r="C28" s="11">
        <f>SUM(C5:C27)</f>
        <v>5446376602</v>
      </c>
      <c r="D28" s="11">
        <f t="shared" ref="D28:E28" si="0">SUM(D5:D27)</f>
        <v>2446522143.3000002</v>
      </c>
      <c r="E28" s="11">
        <f t="shared" si="0"/>
        <v>4143775008.8355999</v>
      </c>
    </row>
  </sheetData>
  <sheetProtection algorithmName="SHA-512" hashValue="ZDN8Kvxz8xK3kB5+mYD7B8lAIo/GhY+yf8/jrDKRUYgAuD+m+Y6o3uoRIgaVOHKxY14sFDUC7m8zE9D9JK5cUA==" saltValue="fBMcGW7TcoYosm25NKoiqg=="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85" orientation="landscape" r:id="rId1"/>
  <headerFooter>
    <oddFooter>&amp;CPage  14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28"/>
  <sheetViews>
    <sheetView view="pageBreakPreview" topLeftCell="A13" zoomScale="74" zoomScaleNormal="130" zoomScaleSheetLayoutView="90" workbookViewId="0">
      <selection sqref="A1:E1"/>
    </sheetView>
  </sheetViews>
  <sheetFormatPr defaultColWidth="8.81640625" defaultRowHeight="15" x14ac:dyDescent="0.3"/>
  <cols>
    <col min="1" max="1" width="15" style="1" customWidth="1"/>
    <col min="2" max="2" width="53.54296875" style="1" customWidth="1"/>
    <col min="3" max="5" width="25.81640625" style="1" bestFit="1" customWidth="1"/>
    <col min="6" max="16384" width="8.81640625" style="1"/>
  </cols>
  <sheetData>
    <row r="1" spans="1:5" x14ac:dyDescent="0.3">
      <c r="A1" s="162" t="s">
        <v>490</v>
      </c>
      <c r="B1" s="162"/>
      <c r="C1" s="162"/>
      <c r="D1" s="162"/>
      <c r="E1" s="162"/>
    </row>
    <row r="2" spans="1:5" ht="28.15" customHeight="1" x14ac:dyDescent="0.3">
      <c r="A2" s="163" t="s">
        <v>739</v>
      </c>
      <c r="B2" s="163"/>
      <c r="C2" s="163"/>
      <c r="D2" s="163"/>
      <c r="E2" s="163"/>
    </row>
    <row r="3" spans="1:5" x14ac:dyDescent="0.3">
      <c r="A3" s="49"/>
      <c r="B3" s="49"/>
      <c r="C3" s="49"/>
      <c r="D3" s="49"/>
      <c r="E3" s="49"/>
    </row>
    <row r="4" spans="1:5" ht="45" x14ac:dyDescent="0.3">
      <c r="A4" s="46" t="s">
        <v>0</v>
      </c>
      <c r="B4" s="47" t="s">
        <v>491</v>
      </c>
      <c r="C4" s="50" t="s">
        <v>596</v>
      </c>
      <c r="D4" s="50" t="s">
        <v>597</v>
      </c>
      <c r="E4" s="50" t="s">
        <v>598</v>
      </c>
    </row>
    <row r="5" spans="1:5" x14ac:dyDescent="0.3">
      <c r="A5" s="5"/>
      <c r="B5" s="23" t="s">
        <v>307</v>
      </c>
      <c r="C5" s="30">
        <f>C6+C11</f>
        <v>5446376602</v>
      </c>
      <c r="D5" s="30">
        <f t="shared" ref="D5:E5" si="0">D6+D11</f>
        <v>2446522143.3000002</v>
      </c>
      <c r="E5" s="30">
        <f t="shared" si="0"/>
        <v>4143775008.8355999</v>
      </c>
    </row>
    <row r="6" spans="1:5" x14ac:dyDescent="0.3">
      <c r="A6" s="24">
        <v>21</v>
      </c>
      <c r="B6" s="23" t="s">
        <v>464</v>
      </c>
      <c r="C6" s="31">
        <f>SUM(C7:C10)</f>
        <v>3293855926</v>
      </c>
      <c r="D6" s="31">
        <f t="shared" ref="D6:E6" si="1">SUM(D7:D10)</f>
        <v>1643913660.96</v>
      </c>
      <c r="E6" s="31">
        <f t="shared" si="1"/>
        <v>2972010411.3604002</v>
      </c>
    </row>
    <row r="7" spans="1:5" x14ac:dyDescent="0.3">
      <c r="A7" s="22">
        <v>21010100</v>
      </c>
      <c r="B7" s="21" t="s">
        <v>492</v>
      </c>
      <c r="C7" s="32">
        <f>'CHAIR PERSONNEL COST F.x'!C9+'SLT PERSONNEL COST F.x'!C9+'COUNCIL PERSONNEL COST F.x'!C9+'PMD PERSONNEL COST F.x'!C9+'AGRIC PERSONNEL COST F.x'!C9+'FINANCE PERSONNEL COST F.x'!C9+'WORKS PERSONNEL COST F.x'!C9+'ESD PERSONNEL COST F.x'!C9+'PHC PERSONNEL COST F.x'!C9+'WATSAN PERSONNEL COST F.x'!C9+'TRADITIONAL PERSONNEL COST F.x'!C9</f>
        <v>2553321739</v>
      </c>
      <c r="D7" s="32">
        <f>'CHAIR PERSONNEL COST F.x'!D9+'SLT PERSONNEL COST F.x'!D9+'COUNCIL PERSONNEL COST F.x'!D9+'PMD PERSONNEL COST F.x'!D9+'AGRIC PERSONNEL COST F.x'!D9+'FINANCE PERSONNEL COST F.x'!D9+'WORKS PERSONNEL COST F.x'!D9+'ESD PERSONNEL COST F.x'!D9+'PHC PERSONNEL COST F.x'!D9+'WATSAN PERSONNEL COST F.x'!D9+'TRADITIONAL PERSONNEL COST F.x'!D9</f>
        <v>1328422272.3199999</v>
      </c>
      <c r="E7" s="32">
        <f>'CHAIR PERSONNEL COST F.x'!E9+'SLT PERSONNEL COST F.x'!E9+'COUNCIL PERSONNEL COST F.x'!E9+'PMD PERSONNEL COST F.x'!E9+'AGRIC PERSONNEL COST F.x'!E9+'FINANCE PERSONNEL COST F.x'!E9+'WORKS PERSONNEL COST F.x'!E9+'ESD PERSONNEL COST F.x'!E9+'PHC PERSONNEL COST F.x'!E9+'WATSAN PERSONNEL COST F.x'!E9+'TRADITIONAL PERSONNEL COST F.x'!E9</f>
        <v>2030063776.4400001</v>
      </c>
    </row>
    <row r="8" spans="1:5" x14ac:dyDescent="0.3">
      <c r="A8" s="22">
        <v>21020100</v>
      </c>
      <c r="B8" s="21" t="s">
        <v>493</v>
      </c>
      <c r="C8" s="32">
        <f>'CHAIR PERSONNEL COST F.x'!C14+'SLT PERSONNEL COST F.x'!C14+'COUNCIL PERSONNEL COST F.x'!C14+'PMD PERSONNEL COST F.x'!C14+'AGRIC PERSONNEL COST F.x'!C14+'FINANCE PERSONNEL COST F.x'!C14+'WORKS PERSONNEL COST F.x'!C14+'ESD PERSONNEL COST F.x'!C15+'PHC PERSONNEL COST F.x'!C14+'WATSAN PERSONNEL COST F.x'!C14+'TRADITIONAL PERSONNEL COST F.x'!C14</f>
        <v>130944672</v>
      </c>
      <c r="D8" s="32">
        <f>'CHAIR PERSONNEL COST F.x'!D14+'SLT PERSONNEL COST F.x'!D14+'COUNCIL PERSONNEL COST F.x'!D14+'PMD PERSONNEL COST F.x'!D14+'AGRIC PERSONNEL COST F.x'!D14+'FINANCE PERSONNEL COST F.x'!D14+'WORKS PERSONNEL COST F.x'!D14+'ESD PERSONNEL COST F.x'!D15+'PHC PERSONNEL COST F.x'!D14+'WATSAN PERSONNEL COST F.x'!D14+'TRADITIONAL PERSONNEL COST F.x'!D14</f>
        <v>61754310.240000002</v>
      </c>
      <c r="E8" s="32">
        <f>'CHAIR PERSONNEL COST F.x'!E14+'SLT PERSONNEL COST F.x'!E14+'COUNCIL PERSONNEL COST F.x'!E14+'PMD PERSONNEL COST F.x'!E14+'AGRIC PERSONNEL COST F.x'!E14+'FINANCE PERSONNEL COST F.x'!E14+'WORKS PERSONNEL COST F.x'!E14+'ESD PERSONNEL COST F.x'!E15+'PHC PERSONNEL COST F.x'!E14+'WATSAN PERSONNEL COST F.x'!E14+'TRADITIONAL PERSONNEL COST F.x'!E14</f>
        <v>38500000</v>
      </c>
    </row>
    <row r="9" spans="1:5" x14ac:dyDescent="0.3">
      <c r="A9" s="22">
        <v>21020200</v>
      </c>
      <c r="B9" s="21" t="s">
        <v>494</v>
      </c>
      <c r="C9" s="32">
        <f>'CHAIR PERSONNEL COST F.x'!C18+'SLT PERSONNEL COST F.x'!C18+'COUNCIL PERSONNEL COST F.x'!C18+'PMD PERSONNEL COST F.x'!C18+'AGRIC PERSONNEL COST F.x'!C18+'FINANCE PERSONNEL COST F.x'!C18+'WORKS PERSONNEL COST F.x'!C18+'ESD PERSONNEL COST F.x'!C21+'PHC PERSONNEL COST F.x'!C19+'WATSAN PERSONNEL COST F.x'!C18+'TRADITIONAL PERSONNEL COST F.x'!C18</f>
        <v>0</v>
      </c>
      <c r="D9" s="32">
        <f>'CHAIR PERSONNEL COST F.x'!D18+'SLT PERSONNEL COST F.x'!D18+'COUNCIL PERSONNEL COST F.x'!D18+'PMD PERSONNEL COST F.x'!D18+'AGRIC PERSONNEL COST F.x'!D18+'FINANCE PERSONNEL COST F.x'!D18+'WORKS PERSONNEL COST F.x'!D18+'ESD PERSONNEL COST F.x'!D21+'PHC PERSONNEL COST F.x'!D19+'WATSAN PERSONNEL COST F.x'!D18+'TRADITIONAL PERSONNEL COST F.x'!D18</f>
        <v>0</v>
      </c>
      <c r="E9" s="32">
        <f>'CHAIR PERSONNEL COST F.x'!E18+'SLT PERSONNEL COST F.x'!E18+'COUNCIL PERSONNEL COST F.x'!E18+'PMD PERSONNEL COST F.x'!E18+'AGRIC PERSONNEL COST F.x'!E18+'FINANCE PERSONNEL COST F.x'!E18+'WORKS PERSONNEL COST F.x'!E18+'ESD PERSONNEL COST F.x'!E21+'PHC PERSONNEL COST F.x'!E19+'WATSAN PERSONNEL COST F.x'!E18+'TRADITIONAL PERSONNEL COST F.x'!E18</f>
        <v>0</v>
      </c>
    </row>
    <row r="10" spans="1:5" x14ac:dyDescent="0.3">
      <c r="A10" s="22">
        <v>21030100</v>
      </c>
      <c r="B10" s="21" t="s">
        <v>495</v>
      </c>
      <c r="C10" s="32">
        <f>'CHAIR PERSONNEL COST F.x'!C20+'SLT PERSONNEL COST F.x'!C20+'COUNCIL PERSONNEL COST F.x'!C20+'PMD PERSONNEL COST F.x'!C20+'AGRIC PERSONNEL COST F.x'!C20+'FINANCE PERSONNEL COST F.x'!C20+'WORKS PERSONNEL COST F.x'!C20+'ESD PERSONNEL COST F.x'!C23+'PHC PERSONNEL COST F.x'!C21+'WATSAN PERSONNEL COST F.x'!C20+'TRADITIONAL PERSONNEL COST F.x'!C20</f>
        <v>609589515</v>
      </c>
      <c r="D10" s="32">
        <f>'CHAIR PERSONNEL COST F.x'!D20+'SLT PERSONNEL COST F.x'!D20+'COUNCIL PERSONNEL COST F.x'!D20+'PMD PERSONNEL COST F.x'!D20+'AGRIC PERSONNEL COST F.x'!D20+'FINANCE PERSONNEL COST F.x'!D20+'WORKS PERSONNEL COST F.x'!D20+'ESD PERSONNEL COST F.x'!D23+'PHC PERSONNEL COST F.x'!D21+'WATSAN PERSONNEL COST F.x'!D20+'TRADITIONAL PERSONNEL COST F.x'!D20</f>
        <v>253737078.40000001</v>
      </c>
      <c r="E10" s="32">
        <f>'CHAIR PERSONNEL COST F.x'!E20+'SLT PERSONNEL COST F.x'!E20+'COUNCIL PERSONNEL COST F.x'!E20+'PMD PERSONNEL COST F.x'!E20+'AGRIC PERSONNEL COST F.x'!E20+'FINANCE PERSONNEL COST F.x'!E20+'WORKS PERSONNEL COST F.x'!E20+'ESD PERSONNEL COST F.x'!E23+'PHC PERSONNEL COST F.x'!E21+'WATSAN PERSONNEL COST F.x'!E20+'TRADITIONAL PERSONNEL COST F.x'!E20</f>
        <v>903446634.92040002</v>
      </c>
    </row>
    <row r="11" spans="1:5" x14ac:dyDescent="0.3">
      <c r="A11" s="24">
        <v>22</v>
      </c>
      <c r="B11" s="23" t="s">
        <v>496</v>
      </c>
      <c r="C11" s="31">
        <f>SUM(C12:C24)</f>
        <v>2152520676</v>
      </c>
      <c r="D11" s="31">
        <f t="shared" ref="D11:E11" si="2">SUM(D12:D24)</f>
        <v>802608482.33999991</v>
      </c>
      <c r="E11" s="31">
        <f t="shared" si="2"/>
        <v>1171764597.4751999</v>
      </c>
    </row>
    <row r="12" spans="1:5" x14ac:dyDescent="0.3">
      <c r="A12" s="22">
        <v>22020100</v>
      </c>
      <c r="B12" s="21" t="s">
        <v>497</v>
      </c>
      <c r="C12" s="32">
        <f>'CHAIR OVERHEAD COST F.xi'!C9+'SLT OVERHEAD COST F.xi'!C9+'COUNCIL OVERHEAD COST F.xi'!C9+'PMD OVERHEAD COST F.xi'!C9+'AGRIC OVERHEAD COST F.xi'!C9+'FINANCE OVERHEAD COST F.xi'!C9+'WORKS OVERHEAD COST F.xi'!C9+'ESD OVERHEAD COST F.xi'!C9+'PHC OVERHEAD COST F.xi'!C9+'WATSAN OVERHEAD COST F.xi'!C9+'TRADITIONAL OVERHEAD COST F.xi'!C9</f>
        <v>35300000</v>
      </c>
      <c r="D12" s="32">
        <f>'CHAIR OVERHEAD COST F.xi'!D9+'SLT OVERHEAD COST F.xi'!D9+'COUNCIL OVERHEAD COST F.xi'!D9+'PMD OVERHEAD COST F.xi'!D9+'AGRIC OVERHEAD COST F.xi'!D9+'FINANCE OVERHEAD COST F.xi'!D9+'WORKS OVERHEAD COST F.xi'!D9+'ESD OVERHEAD COST F.xi'!D9+'PHC OVERHEAD COST F.xi'!D9+'WATSAN OVERHEAD COST F.xi'!D9+'TRADITIONAL OVERHEAD COST F.xi'!D9</f>
        <v>17372500</v>
      </c>
      <c r="E12" s="32">
        <f>'CHAIR OVERHEAD COST F.xi'!E9+'SLT OVERHEAD COST F.xi'!E9+'COUNCIL OVERHEAD COST F.xi'!E9+'PMD OVERHEAD COST F.xi'!E9+'AGRIC OVERHEAD COST F.xi'!E9+'FINANCE OVERHEAD COST F.xi'!E9+'WORKS OVERHEAD COST F.xi'!E9+'ESD OVERHEAD COST F.xi'!E9+'PHC OVERHEAD COST F.xi'!E9+'WATSAN OVERHEAD COST F.xi'!E9+'TRADITIONAL OVERHEAD COST F.xi'!E9</f>
        <v>30000000</v>
      </c>
    </row>
    <row r="13" spans="1:5" x14ac:dyDescent="0.3">
      <c r="A13" s="22">
        <v>22020200</v>
      </c>
      <c r="B13" s="21" t="s">
        <v>498</v>
      </c>
      <c r="C13" s="32">
        <f>'CHAIR OVERHEAD COST F.xi'!C14+'SLT OVERHEAD COST F.xi'!C14+'COUNCIL OVERHEAD COST F.xi'!C14+'PMD OVERHEAD COST F.xi'!C14+'AGRIC OVERHEAD COST F.xi'!C14+'FINANCE OVERHEAD COST F.xi'!C14+'WORKS OVERHEAD COST F.xi'!C14+'ESD OVERHEAD COST F.xi'!C14+'PHC OVERHEAD COST F.xi'!C14+'WATSAN OVERHEAD COST F.xi'!C14+'TRADITIONAL OVERHEAD COST F.xi'!C14</f>
        <v>2650000</v>
      </c>
      <c r="D13" s="32">
        <f>'CHAIR OVERHEAD COST F.xi'!D14+'SLT OVERHEAD COST F.xi'!D14+'COUNCIL OVERHEAD COST F.xi'!D14+'PMD OVERHEAD COST F.xi'!D14+'AGRIC OVERHEAD COST F.xi'!D14+'FINANCE OVERHEAD COST F.xi'!D14+'WORKS OVERHEAD COST F.xi'!D14+'ESD OVERHEAD COST F.xi'!D14+'PHC OVERHEAD COST F.xi'!D14+'WATSAN OVERHEAD COST F.xi'!D14+'TRADITIONAL OVERHEAD COST F.xi'!D14</f>
        <v>450000</v>
      </c>
      <c r="E13" s="32">
        <f>'CHAIR OVERHEAD COST F.xi'!E14+'SLT OVERHEAD COST F.xi'!E14+'COUNCIL OVERHEAD COST F.xi'!E14+'PMD OVERHEAD COST F.xi'!E14+'AGRIC OVERHEAD COST F.xi'!E14+'FINANCE OVERHEAD COST F.xi'!E14+'WORKS OVERHEAD COST F.xi'!E14+'ESD OVERHEAD COST F.xi'!E14+'PHC OVERHEAD COST F.xi'!E14+'WATSAN OVERHEAD COST F.xi'!E14+'TRADITIONAL OVERHEAD COST F.xi'!E14</f>
        <v>1000000</v>
      </c>
    </row>
    <row r="14" spans="1:5" x14ac:dyDescent="0.3">
      <c r="A14" s="22">
        <v>22020300</v>
      </c>
      <c r="B14" s="21" t="s">
        <v>499</v>
      </c>
      <c r="C14" s="32">
        <f>'CHAIR OVERHEAD COST F.xi'!C22+'SLT OVERHEAD COST F.xi'!C22+'COUNCIL OVERHEAD COST F.xi'!C22+'PMD OVERHEAD COST F.xi'!C22+'AGRIC OVERHEAD COST F.xi'!C22+'FINANCE OVERHEAD COST F.xi'!C22+'WORKS OVERHEAD COST F.xi'!C22+'ESD OVERHEAD COST F.xi'!C22+'PHC OVERHEAD COST F.xi'!C22+'WATSAN OVERHEAD COST F.xi'!C22+'TRADITIONAL OVERHEAD COST F.xi'!C22</f>
        <v>116550000</v>
      </c>
      <c r="D14" s="32">
        <f>'CHAIR OVERHEAD COST F.xi'!D22+'SLT OVERHEAD COST F.xi'!D22+'COUNCIL OVERHEAD COST F.xi'!D22+'PMD OVERHEAD COST F.xi'!D22+'AGRIC OVERHEAD COST F.xi'!D22+'FINANCE OVERHEAD COST F.xi'!D22+'WORKS OVERHEAD COST F.xi'!D22+'ESD OVERHEAD COST F.xi'!D22+'PHC OVERHEAD COST F.xi'!D22+'WATSAN OVERHEAD COST F.xi'!D22+'TRADITIONAL OVERHEAD COST F.xi'!D22</f>
        <v>31206500</v>
      </c>
      <c r="E14" s="32">
        <f>'CHAIR OVERHEAD COST F.xi'!E22+'SLT OVERHEAD COST F.xi'!E22+'COUNCIL OVERHEAD COST F.xi'!E22+'PMD OVERHEAD COST F.xi'!E22+'AGRIC OVERHEAD COST F.xi'!E22+'FINANCE OVERHEAD COST F.xi'!E22+'WORKS OVERHEAD COST F.xi'!E22+'ESD OVERHEAD COST F.xi'!E22+'PHC OVERHEAD COST F.xi'!E22+'WATSAN OVERHEAD COST F.xi'!E22+'TRADITIONAL OVERHEAD COST F.xi'!E22</f>
        <v>115950000</v>
      </c>
    </row>
    <row r="15" spans="1:5" x14ac:dyDescent="0.3">
      <c r="A15" s="22">
        <v>22020400</v>
      </c>
      <c r="B15" s="21" t="s">
        <v>500</v>
      </c>
      <c r="C15" s="32">
        <f>'CHAIR OVERHEAD COST F.xi'!C36+'SLT OVERHEAD COST F.xi'!C36+'COUNCIL OVERHEAD COST F.xi'!C36+'PMD OVERHEAD COST F.xi'!C36+'AGRIC OVERHEAD COST F.xi'!C36+'FINANCE OVERHEAD COST F.xi'!C36+'WORKS OVERHEAD COST F.xi'!C36+'ESD OVERHEAD COST F.xi'!C36+'PHC OVERHEAD COST F.xi'!C36+'WATSAN OVERHEAD COST F.xi'!C36+'TRADITIONAL OVERHEAD COST F.xi'!C36</f>
        <v>57250000</v>
      </c>
      <c r="D15" s="32">
        <f>'CHAIR OVERHEAD COST F.xi'!D36+'SLT OVERHEAD COST F.xi'!D36+'COUNCIL OVERHEAD COST F.xi'!D36+'PMD OVERHEAD COST F.xi'!D36+'AGRIC OVERHEAD COST F.xi'!D36+'FINANCE OVERHEAD COST F.xi'!D36+'WORKS OVERHEAD COST F.xi'!D36+'ESD OVERHEAD COST F.xi'!D36+'PHC OVERHEAD COST F.xi'!D36+'WATSAN OVERHEAD COST F.xi'!D36+'TRADITIONAL OVERHEAD COST F.xi'!D36</f>
        <v>13124000</v>
      </c>
      <c r="E15" s="32">
        <f>'CHAIR OVERHEAD COST F.xi'!E36+'SLT OVERHEAD COST F.xi'!E36+'COUNCIL OVERHEAD COST F.xi'!E36+'PMD OVERHEAD COST F.xi'!E36+'AGRIC OVERHEAD COST F.xi'!E36+'FINANCE OVERHEAD COST F.xi'!E36+'WORKS OVERHEAD COST F.xi'!E36+'ESD OVERHEAD COST F.xi'!E36+'PHC OVERHEAD COST F.xi'!E36+'WATSAN OVERHEAD COST F.xi'!E36+'TRADITIONAL OVERHEAD COST F.xi'!E36</f>
        <v>36500000</v>
      </c>
    </row>
    <row r="16" spans="1:5" x14ac:dyDescent="0.3">
      <c r="A16" s="22">
        <v>22020500</v>
      </c>
      <c r="B16" s="21" t="s">
        <v>501</v>
      </c>
      <c r="C16" s="32">
        <f>'CHAIR OVERHEAD COST F.xi'!C45+'SLT OVERHEAD COST F.xi'!C45+'COUNCIL OVERHEAD COST F.xi'!C45+'PMD OVERHEAD COST F.xi'!C45+'AGRIC OVERHEAD COST F.xi'!C45+'FINANCE OVERHEAD COST F.xi'!C45+'WORKS OVERHEAD COST F.xi'!C45+'ESD OVERHEAD COST F.xi'!C45+'PHC OVERHEAD COST F.xi'!C45+'WATSAN OVERHEAD COST F.xi'!C45+'TRADITIONAL OVERHEAD COST F.xi'!C45</f>
        <v>26000000</v>
      </c>
      <c r="D16" s="32">
        <f>'CHAIR OVERHEAD COST F.xi'!D45+'SLT OVERHEAD COST F.xi'!D45+'COUNCIL OVERHEAD COST F.xi'!D45+'PMD OVERHEAD COST F.xi'!D45+'AGRIC OVERHEAD COST F.xi'!D45+'FINANCE OVERHEAD COST F.xi'!D45+'WORKS OVERHEAD COST F.xi'!D45+'ESD OVERHEAD COST F.xi'!D45+'PHC OVERHEAD COST F.xi'!D45+'WATSAN OVERHEAD COST F.xi'!D45+'TRADITIONAL OVERHEAD COST F.xi'!D45</f>
        <v>2555000</v>
      </c>
      <c r="E16" s="32">
        <f>'CHAIR OVERHEAD COST F.xi'!E45+'SLT OVERHEAD COST F.xi'!E45+'COUNCIL OVERHEAD COST F.xi'!E45+'PMD OVERHEAD COST F.xi'!E45+'AGRIC OVERHEAD COST F.xi'!E45+'FINANCE OVERHEAD COST F.xi'!E45+'WORKS OVERHEAD COST F.xi'!E45+'ESD OVERHEAD COST F.xi'!E45+'PHC OVERHEAD COST F.xi'!E45+'WATSAN OVERHEAD COST F.xi'!E45+'TRADITIONAL OVERHEAD COST F.xi'!E45</f>
        <v>14000000</v>
      </c>
    </row>
    <row r="17" spans="1:5" x14ac:dyDescent="0.3">
      <c r="A17" s="22">
        <v>22020600</v>
      </c>
      <c r="B17" s="21" t="s">
        <v>502</v>
      </c>
      <c r="C17" s="32">
        <f>'CHAIR OVERHEAD COST F.xi'!C48+'SLT OVERHEAD COST F.xi'!C48+'COUNCIL OVERHEAD COST F.xi'!C48+'PMD OVERHEAD COST F.xi'!C48+'AGRIC OVERHEAD COST F.xi'!C48+'FINANCE OVERHEAD COST F.xi'!C48+'WORKS OVERHEAD COST F.xi'!C48+'ESD OVERHEAD COST F.xi'!C48+'PHC OVERHEAD COST F.xi'!C48+'WATSAN OVERHEAD COST F.xi'!C48+'TRADITIONAL OVERHEAD COST F.xi'!C48</f>
        <v>26000000</v>
      </c>
      <c r="D17" s="32">
        <f>'CHAIR OVERHEAD COST F.xi'!D48+'SLT OVERHEAD COST F.xi'!D48+'COUNCIL OVERHEAD COST F.xi'!D48+'PMD OVERHEAD COST F.xi'!D48+'AGRIC OVERHEAD COST F.xi'!D48+'FINANCE OVERHEAD COST F.xi'!D48+'WORKS OVERHEAD COST F.xi'!D48+'ESD OVERHEAD COST F.xi'!D48+'PHC OVERHEAD COST F.xi'!D48+'WATSAN OVERHEAD COST F.xi'!D48+'TRADITIONAL OVERHEAD COST F.xi'!D48</f>
        <v>12754500</v>
      </c>
      <c r="E17" s="32">
        <f>'CHAIR OVERHEAD COST F.xi'!E48+'SLT OVERHEAD COST F.xi'!E48+'COUNCIL OVERHEAD COST F.xi'!E48+'PMD OVERHEAD COST F.xi'!E48+'AGRIC OVERHEAD COST F.xi'!E48+'FINANCE OVERHEAD COST F.xi'!E48+'WORKS OVERHEAD COST F.xi'!E48+'ESD OVERHEAD COST F.xi'!E48+'PHC OVERHEAD COST F.xi'!E48+'WATSAN OVERHEAD COST F.xi'!E48+'TRADITIONAL OVERHEAD COST F.xi'!E48</f>
        <v>18000000</v>
      </c>
    </row>
    <row r="18" spans="1:5" ht="15.75" customHeight="1" x14ac:dyDescent="0.3">
      <c r="A18" s="22">
        <v>22020700</v>
      </c>
      <c r="B18" s="21" t="s">
        <v>503</v>
      </c>
      <c r="C18" s="32">
        <f>'CHAIR OVERHEAD COST F.xi'!C54+'SLT OVERHEAD COST F.xi'!C54+'COUNCIL OVERHEAD COST F.xi'!C54+'PMD OVERHEAD COST F.xi'!C54+'AGRIC OVERHEAD COST F.xi'!C54+'FINANCE OVERHEAD COST F.xi'!C54+'WORKS OVERHEAD COST F.xi'!C54+'ESD OVERHEAD COST F.xi'!C54+'PHC OVERHEAD COST F.xi'!C54+'WATSAN OVERHEAD COST F.xi'!C54+'TRADITIONAL OVERHEAD COST F.xi'!C54</f>
        <v>5350000</v>
      </c>
      <c r="D18" s="32">
        <f>'CHAIR OVERHEAD COST F.xi'!D54+'SLT OVERHEAD COST F.xi'!D54+'COUNCIL OVERHEAD COST F.xi'!D54+'PMD OVERHEAD COST F.xi'!D54+'AGRIC OVERHEAD COST F.xi'!D54+'FINANCE OVERHEAD COST F.xi'!D54+'WORKS OVERHEAD COST F.xi'!D54+'ESD OVERHEAD COST F.xi'!D54+'PHC OVERHEAD COST F.xi'!D54+'WATSAN OVERHEAD COST F.xi'!D54+'TRADITIONAL OVERHEAD COST F.xi'!D54</f>
        <v>0</v>
      </c>
      <c r="E18" s="32">
        <f>'CHAIR OVERHEAD COST F.xi'!E54+'SLT OVERHEAD COST F.xi'!E54+'COUNCIL OVERHEAD COST F.xi'!E54+'PMD OVERHEAD COST F.xi'!E54+'AGRIC OVERHEAD COST F.xi'!E54+'FINANCE OVERHEAD COST F.xi'!E54+'WORKS OVERHEAD COST F.xi'!E54+'ESD OVERHEAD COST F.xi'!E54+'PHC OVERHEAD COST F.xi'!E54+'WATSAN OVERHEAD COST F.xi'!E54+'TRADITIONAL OVERHEAD COST F.xi'!E54</f>
        <v>3600000</v>
      </c>
    </row>
    <row r="19" spans="1:5" x14ac:dyDescent="0.3">
      <c r="A19" s="22">
        <v>22020800</v>
      </c>
      <c r="B19" s="21" t="s">
        <v>504</v>
      </c>
      <c r="C19" s="32">
        <f>'CHAIR OVERHEAD COST F.xi'!C63+'SLT OVERHEAD COST F.xi'!C63+'COUNCIL OVERHEAD COST F.xi'!C63+'PMD OVERHEAD COST F.xi'!C63+'AGRIC OVERHEAD COST F.xi'!C63+'FINANCE OVERHEAD COST F.xi'!C63+'WORKS OVERHEAD COST F.xi'!C63+'ESD OVERHEAD COST F.xi'!C63+'PHC OVERHEAD COST F.xi'!C63+'WATSAN OVERHEAD COST F.xi'!C63+'TRADITIONAL OVERHEAD COST F.xi'!C63</f>
        <v>51500000</v>
      </c>
      <c r="D19" s="32">
        <f>'CHAIR OVERHEAD COST F.xi'!D63+'SLT OVERHEAD COST F.xi'!D63+'COUNCIL OVERHEAD COST F.xi'!D63+'PMD OVERHEAD COST F.xi'!D63+'AGRIC OVERHEAD COST F.xi'!D63+'FINANCE OVERHEAD COST F.xi'!D63+'WORKS OVERHEAD COST F.xi'!D63+'ESD OVERHEAD COST F.xi'!D63+'PHC OVERHEAD COST F.xi'!D63+'WATSAN OVERHEAD COST F.xi'!D63+'TRADITIONAL OVERHEAD COST F.xi'!D63</f>
        <v>19520000</v>
      </c>
      <c r="E19" s="32">
        <f>'CHAIR OVERHEAD COST F.xi'!E63+'SLT OVERHEAD COST F.xi'!E63+'COUNCIL OVERHEAD COST F.xi'!E63+'PMD OVERHEAD COST F.xi'!E63+'AGRIC OVERHEAD COST F.xi'!E63+'FINANCE OVERHEAD COST F.xi'!E63+'WORKS OVERHEAD COST F.xi'!E63+'ESD OVERHEAD COST F.xi'!E63+'PHC OVERHEAD COST F.xi'!E63+'WATSAN OVERHEAD COST F.xi'!E63+'TRADITIONAL OVERHEAD COST F.xi'!E63</f>
        <v>35100000</v>
      </c>
    </row>
    <row r="20" spans="1:5" x14ac:dyDescent="0.3">
      <c r="A20" s="22">
        <v>22020900</v>
      </c>
      <c r="B20" s="21" t="s">
        <v>505</v>
      </c>
      <c r="C20" s="32">
        <f>'CHAIR OVERHEAD COST F.xi'!C67+'SLT OVERHEAD COST F.xi'!C67+'COUNCIL OVERHEAD COST F.xi'!C67+'PMD OVERHEAD COST F.xi'!C67+'AGRIC OVERHEAD COST F.xi'!C67+'FINANCE OVERHEAD COST F.xi'!C67+'WORKS OVERHEAD COST F.xi'!C67+'ESD OVERHEAD COST F.xi'!C67+'PHC OVERHEAD COST F.xi'!C67+'WATSAN OVERHEAD COST F.xi'!C67+'TRADITIONAL OVERHEAD COST F.xi'!C67</f>
        <v>453253</v>
      </c>
      <c r="D20" s="32">
        <f>'CHAIR OVERHEAD COST F.xi'!D67+'SLT OVERHEAD COST F.xi'!D67+'COUNCIL OVERHEAD COST F.xi'!D67+'PMD OVERHEAD COST F.xi'!D67+'AGRIC OVERHEAD COST F.xi'!D67+'FINANCE OVERHEAD COST F.xi'!D67+'WORKS OVERHEAD COST F.xi'!D67+'ESD OVERHEAD COST F.xi'!D67+'PHC OVERHEAD COST F.xi'!D67+'WATSAN OVERHEAD COST F.xi'!D67+'TRADITIONAL OVERHEAD COST F.xi'!D67</f>
        <v>124117.15</v>
      </c>
      <c r="E20" s="32">
        <f>'CHAIR OVERHEAD COST F.xi'!E67+'SLT OVERHEAD COST F.xi'!E67+'COUNCIL OVERHEAD COST F.xi'!E67+'PMD OVERHEAD COST F.xi'!E67+'AGRIC OVERHEAD COST F.xi'!E67+'FINANCE OVERHEAD COST F.xi'!E67+'WORKS OVERHEAD COST F.xi'!E67+'ESD OVERHEAD COST F.xi'!E67+'PHC OVERHEAD COST F.xi'!E67+'WATSAN OVERHEAD COST F.xi'!E67+'TRADITIONAL OVERHEAD COST F.xi'!E67</f>
        <v>278883.73</v>
      </c>
    </row>
    <row r="21" spans="1:5" x14ac:dyDescent="0.3">
      <c r="A21" s="22">
        <v>22021000</v>
      </c>
      <c r="B21" s="21" t="s">
        <v>506</v>
      </c>
      <c r="C21" s="32">
        <f>'CHAIR OVERHEAD COST F.xi'!C70+'SLT OVERHEAD COST F.xi'!C70+'COUNCIL OVERHEAD COST F.xi'!C70+'PMD OVERHEAD COST F.xi'!C70+'AGRIC OVERHEAD COST F.xi'!C70+'FINANCE OVERHEAD COST F.xi'!C70+'WORKS OVERHEAD COST F.xi'!C70+'ESD OVERHEAD COST F.xi'!C70+'PHC OVERHEAD COST F.xi'!C70+'WATSAN OVERHEAD COST F.xi'!C70+'TRADITIONAL OVERHEAD COST F.xi'!C70</f>
        <v>611182215</v>
      </c>
      <c r="D21" s="32">
        <f>'CHAIR OVERHEAD COST F.xi'!D70+'SLT OVERHEAD COST F.xi'!D70+'COUNCIL OVERHEAD COST F.xi'!D70+'PMD OVERHEAD COST F.xi'!D70+'AGRIC OVERHEAD COST F.xi'!D70+'FINANCE OVERHEAD COST F.xi'!D70+'WORKS OVERHEAD COST F.xi'!D70+'ESD OVERHEAD COST F.xi'!D70+'PHC OVERHEAD COST F.xi'!D70+'WATSAN OVERHEAD COST F.xi'!D70+'TRADITIONAL OVERHEAD COST F.xi'!D70</f>
        <v>391142621.55999994</v>
      </c>
      <c r="E21" s="32">
        <f>'CHAIR OVERHEAD COST F.xi'!E70+'SLT OVERHEAD COST F.xi'!E70+'COUNCIL OVERHEAD COST F.xi'!E70+'PMD OVERHEAD COST F.xi'!E70+'AGRIC OVERHEAD COST F.xi'!E70+'FINANCE OVERHEAD COST F.xi'!E70+'WORKS OVERHEAD COST F.xi'!E70+'ESD OVERHEAD COST F.xi'!E70+'PHC OVERHEAD COST F.xi'!E70+'WATSAN OVERHEAD COST F.xi'!E70+'TRADITIONAL OVERHEAD COST F.xi'!E70</f>
        <v>390200000</v>
      </c>
    </row>
    <row r="22" spans="1:5" x14ac:dyDescent="0.3">
      <c r="A22" s="22">
        <v>22040000</v>
      </c>
      <c r="B22" s="21" t="s">
        <v>507</v>
      </c>
      <c r="C22" s="32">
        <f>'CHAIR OVERHEAD COST F.xi'!C84+'SLT OVERHEAD COST F.xi'!C84+'COUNCIL OVERHEAD COST F.xi'!C84+'PMD OVERHEAD COST F.xi'!C84+'AGRIC OVERHEAD COST F.xi'!C84+'FINANCE OVERHEAD COST F.xi'!C85+'WORKS OVERHEAD COST F.xi'!C85+'ESD OVERHEAD COST F.xi'!C85+'PHC OVERHEAD COST F.xi'!C85+'WATSAN OVERHEAD COST F.xi'!C85+'TRADITIONAL OVERHEAD COST F.xi'!C85</f>
        <v>1195285208</v>
      </c>
      <c r="D22" s="32">
        <f>'CHAIR OVERHEAD COST F.xi'!D84+'SLT OVERHEAD COST F.xi'!D84+'COUNCIL OVERHEAD COST F.xi'!D84+'PMD OVERHEAD COST F.xi'!D84+'AGRIC OVERHEAD COST F.xi'!D84+'FINANCE OVERHEAD COST F.xi'!D85+'WORKS OVERHEAD COST F.xi'!D85+'ESD OVERHEAD COST F.xi'!D85+'PHC OVERHEAD COST F.xi'!D85+'WATSAN OVERHEAD COST F.xi'!D85+'TRADITIONAL OVERHEAD COST F.xi'!D85</f>
        <v>310082773.63</v>
      </c>
      <c r="E22" s="32">
        <f>'CHAIR OVERHEAD COST F.xi'!E84+'SLT OVERHEAD COST F.xi'!E84+'COUNCIL OVERHEAD COST F.xi'!E84+'PMD OVERHEAD COST F.xi'!E84+'AGRIC OVERHEAD COST F.xi'!E84+'FINANCE OVERHEAD COST F.xi'!E85+'WORKS OVERHEAD COST F.xi'!E85+'ESD OVERHEAD COST F.xi'!E85+'PHC OVERHEAD COST F.xi'!E85+'WATSAN OVERHEAD COST F.xi'!E85+'TRADITIONAL OVERHEAD COST F.xi'!E85</f>
        <v>477135713.74519998</v>
      </c>
    </row>
    <row r="23" spans="1:5" x14ac:dyDescent="0.3">
      <c r="A23" s="35">
        <v>22050000</v>
      </c>
      <c r="B23" s="27" t="s">
        <v>535</v>
      </c>
      <c r="C23" s="36">
        <f>'CHAIR OVERHEAD COST F.xi'!C88+'SLT OVERHEAD COST F.xi'!C88+'COUNCIL OVERHEAD COST F.xi'!C88+'PMD OVERHEAD COST F.xi'!C88+'AGRIC OVERHEAD COST F.xi'!C88+'FINANCE OVERHEAD COST F.xi'!C89+'WORKS OVERHEAD COST F.xi'!C89+'ESD OVERHEAD COST F.xi'!C89+'PHC OVERHEAD COST F.xi'!C89+'WATSAN OVERHEAD COST F.xi'!C89+'TRADITIONAL OVERHEAD COST F.xi'!C89</f>
        <v>25000000</v>
      </c>
      <c r="D23" s="36">
        <f>'CHAIR OVERHEAD COST F.xi'!D88+'SLT OVERHEAD COST F.xi'!D88+'COUNCIL OVERHEAD COST F.xi'!D88+'PMD OVERHEAD COST F.xi'!D88+'AGRIC OVERHEAD COST F.xi'!D88+'FINANCE OVERHEAD COST F.xi'!D89+'WORKS OVERHEAD COST F.xi'!D89+'ESD OVERHEAD COST F.xi'!D89+'PHC OVERHEAD COST F.xi'!D89+'WATSAN OVERHEAD COST F.xi'!D89+'TRADITIONAL OVERHEAD COST F.xi'!D89</f>
        <v>4276470</v>
      </c>
      <c r="E23" s="36">
        <f>'CHAIR OVERHEAD COST F.xi'!E88+'SLT OVERHEAD COST F.xi'!E88+'COUNCIL OVERHEAD COST F.xi'!E88+'PMD OVERHEAD COST F.xi'!E88+'AGRIC OVERHEAD COST F.xi'!E88+'FINANCE OVERHEAD COST F.xi'!E89+'WORKS OVERHEAD COST F.xi'!E89+'ESD OVERHEAD COST F.xi'!E89+'PHC OVERHEAD COST F.xi'!E89+'WATSAN OVERHEAD COST F.xi'!E89+'TRADITIONAL OVERHEAD COST F.xi'!E89</f>
        <v>50000000</v>
      </c>
    </row>
    <row r="24" spans="1:5" x14ac:dyDescent="0.3">
      <c r="A24" s="35">
        <v>22060000</v>
      </c>
      <c r="B24" s="27" t="s">
        <v>536</v>
      </c>
      <c r="C24" s="36">
        <f>'CHAIR OVERHEAD COST F.xi'!C93+'SLT OVERHEAD COST F.xi'!C93+'COUNCIL OVERHEAD COST F.xi'!C93+'PMD OVERHEAD COST F.xi'!C93+'AGRIC OVERHEAD COST F.xi'!C93+'FINANCE OVERHEAD COST F.xi'!C94+'WORKS OVERHEAD COST F.xi'!C94+'ESD OVERHEAD COST F.xi'!C94+'PHC OVERHEAD COST F.xi'!C94+'WATSAN OVERHEAD COST F.xi'!C94+'TRADITIONAL OVERHEAD COST F.xi'!C94</f>
        <v>0</v>
      </c>
      <c r="D24" s="36">
        <f>'CHAIR OVERHEAD COST F.xi'!D93+'SLT OVERHEAD COST F.xi'!D93+'COUNCIL OVERHEAD COST F.xi'!D93+'PMD OVERHEAD COST F.xi'!D93+'AGRIC OVERHEAD COST F.xi'!D93+'FINANCE OVERHEAD COST F.xi'!D94+'WORKS OVERHEAD COST F.xi'!D94+'ESD OVERHEAD COST F.xi'!D94+'PHC OVERHEAD COST F.xi'!D94+'WATSAN OVERHEAD COST F.xi'!D94+'TRADITIONAL OVERHEAD COST F.xi'!D94</f>
        <v>0</v>
      </c>
      <c r="E24" s="36">
        <f>'CHAIR OVERHEAD COST F.xi'!E93+'SLT OVERHEAD COST F.xi'!E93+'COUNCIL OVERHEAD COST F.xi'!E93+'PMD OVERHEAD COST F.xi'!E93+'AGRIC OVERHEAD COST F.xi'!E93+'FINANCE OVERHEAD COST F.xi'!E94+'WORKS OVERHEAD COST F.xi'!E94+'ESD OVERHEAD COST F.xi'!E94+'PHC OVERHEAD COST F.xi'!E94+'WATSAN OVERHEAD COST F.xi'!E94+'TRADITIONAL OVERHEAD COST F.xi'!E94</f>
        <v>0</v>
      </c>
    </row>
    <row r="25" spans="1:5" x14ac:dyDescent="0.3">
      <c r="A25" s="24" t="s">
        <v>341</v>
      </c>
      <c r="B25" s="23" t="s">
        <v>341</v>
      </c>
      <c r="C25" s="32" t="s">
        <v>341</v>
      </c>
      <c r="D25" s="32" t="s">
        <v>341</v>
      </c>
      <c r="E25" s="32" t="s">
        <v>341</v>
      </c>
    </row>
    <row r="26" spans="1:5" x14ac:dyDescent="0.3">
      <c r="A26" s="24" t="s">
        <v>341</v>
      </c>
      <c r="B26" s="23" t="s">
        <v>341</v>
      </c>
      <c r="C26" s="32" t="s">
        <v>341</v>
      </c>
      <c r="D26" s="32" t="s">
        <v>341</v>
      </c>
      <c r="E26" s="32" t="s">
        <v>341</v>
      </c>
    </row>
    <row r="27" spans="1:5" ht="21.75" customHeight="1" x14ac:dyDescent="0.3">
      <c r="A27" s="22" t="s">
        <v>341</v>
      </c>
      <c r="B27" s="23" t="s">
        <v>473</v>
      </c>
      <c r="C27" s="31">
        <f>C5</f>
        <v>5446376602</v>
      </c>
      <c r="D27" s="31">
        <f t="shared" ref="D27:E27" si="3">D5</f>
        <v>2446522143.3000002</v>
      </c>
      <c r="E27" s="31">
        <f t="shared" si="3"/>
        <v>4143775008.8355999</v>
      </c>
    </row>
    <row r="28" spans="1:5" x14ac:dyDescent="0.3">
      <c r="A28" s="4"/>
      <c r="B28" s="5"/>
      <c r="C28" s="11"/>
      <c r="D28" s="11"/>
      <c r="E28" s="11"/>
    </row>
  </sheetData>
  <sheetProtection algorithmName="SHA-512" hashValue="19cTm8+5SgD5cR6pjbeGx3xE3DDNwhlU+mYySCr1lQXIoldNeiuB257F/PYSBI2JrM63E1bWRRSKSFGREQja5Q==" saltValue="NNoZJZZq7sgDJ5CcpqRrCA=="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85" orientation="landscape" r:id="rId1"/>
  <headerFooter>
    <oddFooter>&amp;CPage  15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29"/>
  <sheetViews>
    <sheetView view="pageBreakPreview" topLeftCell="A7" zoomScale="90" zoomScaleNormal="140" zoomScaleSheetLayoutView="90" workbookViewId="0">
      <selection sqref="A1:E1"/>
    </sheetView>
  </sheetViews>
  <sheetFormatPr defaultColWidth="8.81640625" defaultRowHeight="15" x14ac:dyDescent="0.3"/>
  <cols>
    <col min="1" max="1" width="15" style="1" customWidth="1"/>
    <col min="2" max="2" width="52" style="1" bestFit="1" customWidth="1"/>
    <col min="3" max="5" width="24.26953125" style="1" bestFit="1" customWidth="1"/>
    <col min="6" max="16384" width="8.81640625" style="1"/>
  </cols>
  <sheetData>
    <row r="1" spans="1:5" x14ac:dyDescent="0.3">
      <c r="A1" s="162" t="s">
        <v>490</v>
      </c>
      <c r="B1" s="162"/>
      <c r="C1" s="162"/>
      <c r="D1" s="162"/>
      <c r="E1" s="162"/>
    </row>
    <row r="2" spans="1:5" ht="36.65" customHeight="1" x14ac:dyDescent="0.3">
      <c r="A2" s="166" t="s">
        <v>740</v>
      </c>
      <c r="B2" s="166"/>
      <c r="C2" s="166"/>
      <c r="D2" s="166"/>
      <c r="E2" s="166"/>
    </row>
    <row r="3" spans="1:5" x14ac:dyDescent="0.3">
      <c r="A3" s="49"/>
      <c r="B3" s="49"/>
      <c r="C3" s="49"/>
      <c r="D3" s="49"/>
      <c r="E3" s="49"/>
    </row>
    <row r="4" spans="1:5" ht="45" x14ac:dyDescent="0.3">
      <c r="A4" s="46" t="s">
        <v>0</v>
      </c>
      <c r="B4" s="47" t="s">
        <v>491</v>
      </c>
      <c r="C4" s="50" t="s">
        <v>596</v>
      </c>
      <c r="D4" s="50" t="s">
        <v>597</v>
      </c>
      <c r="E4" s="50" t="s">
        <v>598</v>
      </c>
    </row>
    <row r="5" spans="1:5" ht="21" customHeight="1" x14ac:dyDescent="0.3">
      <c r="A5" s="20">
        <v>32010100</v>
      </c>
      <c r="B5" s="21" t="s">
        <v>508</v>
      </c>
      <c r="C5" s="28">
        <f>'PMD CAPITAL EXP F.xii'!D7+'AGRIC CAPITAL EXP F.xii'!D7+'FINANCE CAPITAL EXP F.xii'!D7+'WORKS CAPITAL EXP F.xii'!D7+'ESD CAPITAL EXP F.xii'!D7+'PHC CAPITAL EXP F.xii'!D7+'WATSAN CAPITAL EXP F.xii'!D7</f>
        <v>1150500000</v>
      </c>
      <c r="D5" s="28">
        <f>'PMD CAPITAL EXP F.xii'!E7+'AGRIC CAPITAL EXP F.xii'!E7+'FINANCE CAPITAL EXP F.xii'!E7+'WORKS CAPITAL EXP F.xii'!E7+'ESD CAPITAL EXP F.xii'!E7+'PHC CAPITAL EXP F.xii'!E7+'WATSAN CAPITAL EXP F.xii'!E7</f>
        <v>361897886.24000001</v>
      </c>
      <c r="E5" s="28">
        <f>'PMD CAPITAL EXP F.xii'!F7+'AGRIC CAPITAL EXP F.xii'!F7+'FINANCE CAPITAL EXP F.xii'!F7+'WORKS CAPITAL EXP F.xii'!F7+'ESD CAPITAL EXP F.xii'!F7+'PHC CAPITAL EXP F.xii'!F7+'WATSAN CAPITAL EXP F.xii'!F7</f>
        <v>546500000</v>
      </c>
    </row>
    <row r="6" spans="1:5" ht="19.5" customHeight="1" x14ac:dyDescent="0.3">
      <c r="A6" s="20">
        <v>32010200</v>
      </c>
      <c r="B6" s="21" t="s">
        <v>600</v>
      </c>
      <c r="C6" s="28">
        <f>'PMD CAPITAL EXP F.xii'!D30+'AGRIC CAPITAL EXP F.xii'!D18+'FINANCE CAPITAL EXP F.xii'!D11+'WORKS CAPITAL EXP F.xii'!D11+'ESD CAPITAL EXP F.xii'!D24+'PHC CAPITAL EXP F.xii'!D17+'WATSAN CAPITAL EXP F.xii'!D10</f>
        <v>1176500000</v>
      </c>
      <c r="D6" s="28">
        <f>'PMD CAPITAL EXP F.xii'!E30+'AGRIC CAPITAL EXP F.xii'!E18+'FINANCE CAPITAL EXP F.xii'!E11+'WORKS CAPITAL EXP F.xii'!E11+'ESD CAPITAL EXP F.xii'!E24+'PHC CAPITAL EXP F.xii'!E17+'WATSAN CAPITAL EXP F.xii'!E10</f>
        <v>376475089.74000001</v>
      </c>
      <c r="E6" s="28">
        <f>'PMD CAPITAL EXP F.xii'!F30+'AGRIC CAPITAL EXP F.xii'!F18+'FINANCE CAPITAL EXP F.xii'!F11+'WORKS CAPITAL EXP F.xii'!F11+'ESD CAPITAL EXP F.xii'!F24+'PHC CAPITAL EXP F.xii'!F17+'WATSAN CAPITAL EXP F.xii'!F10</f>
        <v>1957629991.71</v>
      </c>
    </row>
    <row r="7" spans="1:5" ht="20.25" customHeight="1" x14ac:dyDescent="0.3">
      <c r="A7" s="20">
        <v>32010300</v>
      </c>
      <c r="B7" s="21" t="s">
        <v>509</v>
      </c>
      <c r="C7" s="28">
        <f>'PMD CAPITAL EXP F.xii'!D35+'AGRIC CAPITAL EXP F.xii'!D26+'FINANCE CAPITAL EXP F.xii'!D16+'WORKS CAPITAL EXP F.xii'!D30+'ESD CAPITAL EXP F.xii'!D27+'PHC CAPITAL EXP F.xii'!D20+'WATSAN CAPITAL EXP F.xii'!D34</f>
        <v>16500000</v>
      </c>
      <c r="D7" s="28">
        <f>'PMD CAPITAL EXP F.xii'!E35+'AGRIC CAPITAL EXP F.xii'!E26+'FINANCE CAPITAL EXP F.xii'!E16+'WORKS CAPITAL EXP F.xii'!E30+'ESD CAPITAL EXP F.xii'!E27+'PHC CAPITAL EXP F.xii'!E20+'WATSAN CAPITAL EXP F.xii'!E34</f>
        <v>3348000</v>
      </c>
      <c r="E7" s="28">
        <f>'PMD CAPITAL EXP F.xii'!F35+'AGRIC CAPITAL EXP F.xii'!F26+'FINANCE CAPITAL EXP F.xii'!F16+'WORKS CAPITAL EXP F.xii'!F30+'ESD CAPITAL EXP F.xii'!F27+'PHC CAPITAL EXP F.xii'!F20+'WATSAN CAPITAL EXP F.xii'!F34</f>
        <v>37000000</v>
      </c>
    </row>
    <row r="8" spans="1:5" ht="19.5" customHeight="1" x14ac:dyDescent="0.3">
      <c r="A8" s="20">
        <v>32010400</v>
      </c>
      <c r="B8" s="21" t="s">
        <v>510</v>
      </c>
      <c r="C8" s="28">
        <f>'PMD CAPITAL EXP F.xii'!D40+'AGRIC CAPITAL EXP F.xii'!D29+'FINANCE CAPITAL EXP F.xii'!D19+'WORKS CAPITAL EXP F.xii'!D36+'ESD CAPITAL EXP F.xii'!D31+'PHC CAPITAL EXP F.xii'!D24+'WATSAN CAPITAL EXP F.xii'!D37</f>
        <v>273000000</v>
      </c>
      <c r="D8" s="28">
        <f>'PMD CAPITAL EXP F.xii'!E40+'AGRIC CAPITAL EXP F.xii'!E29+'FINANCE CAPITAL EXP F.xii'!E19+'WORKS CAPITAL EXP F.xii'!E36+'ESD CAPITAL EXP F.xii'!E31+'PHC CAPITAL EXP F.xii'!E24+'WATSAN CAPITAL EXP F.xii'!E37</f>
        <v>184050000</v>
      </c>
      <c r="E8" s="28">
        <f>'PMD CAPITAL EXP F.xii'!F40+'AGRIC CAPITAL EXP F.xii'!F29+'FINANCE CAPITAL EXP F.xii'!F19+'WORKS CAPITAL EXP F.xii'!F36+'ESD CAPITAL EXP F.xii'!F31+'PHC CAPITAL EXP F.xii'!F24+'WATSAN CAPITAL EXP F.xii'!F37</f>
        <v>233000000</v>
      </c>
    </row>
    <row r="9" spans="1:5" ht="18.75" customHeight="1" x14ac:dyDescent="0.3">
      <c r="A9" s="20">
        <v>32010500</v>
      </c>
      <c r="B9" s="21" t="s">
        <v>511</v>
      </c>
      <c r="C9" s="28">
        <f>'PMD CAPITAL EXP F.xii'!D49+'AGRIC CAPITAL EXP F.xii'!D36+'FINANCE CAPITAL EXP F.xii'!D25+'WORKS CAPITAL EXP F.xii'!D42+'ESD CAPITAL EXP F.xii'!D37+'PHC CAPITAL EXP F.xii'!D30+'WATSAN CAPITAL EXP F.xii'!D43</f>
        <v>18500000</v>
      </c>
      <c r="D9" s="28">
        <f>'PMD CAPITAL EXP F.xii'!E49+'AGRIC CAPITAL EXP F.xii'!E36+'FINANCE CAPITAL EXP F.xii'!E25+'WORKS CAPITAL EXP F.xii'!E42+'ESD CAPITAL EXP F.xii'!E37+'PHC CAPITAL EXP F.xii'!E30+'WATSAN CAPITAL EXP F.xii'!E43</f>
        <v>0</v>
      </c>
      <c r="E9" s="28">
        <f>'PMD CAPITAL EXP F.xii'!F49+'AGRIC CAPITAL EXP F.xii'!F36+'FINANCE CAPITAL EXP F.xii'!F25+'WORKS CAPITAL EXP F.xii'!F42+'ESD CAPITAL EXP F.xii'!F37+'PHC CAPITAL EXP F.xii'!F30+'WATSAN CAPITAL EXP F.xii'!F43</f>
        <v>11500000</v>
      </c>
    </row>
    <row r="10" spans="1:5" ht="18.75" customHeight="1" x14ac:dyDescent="0.3">
      <c r="A10" s="20">
        <v>32010600</v>
      </c>
      <c r="B10" s="21" t="s">
        <v>512</v>
      </c>
      <c r="C10" s="28">
        <f>'PMD CAPITAL EXP F.xii'!D52+'AGRIC CAPITAL EXP F.xii'!D39+'FINANCE CAPITAL EXP F.xii'!D29+'WORKS CAPITAL EXP F.xii'!D45+'ESD CAPITAL EXP F.xii'!D43+'PHC CAPITAL EXP F.xii'!D33+'WATSAN CAPITAL EXP F.xii'!D46</f>
        <v>30000000</v>
      </c>
      <c r="D10" s="28">
        <f>'PMD CAPITAL EXP F.xii'!E52+'AGRIC CAPITAL EXP F.xii'!E39+'FINANCE CAPITAL EXP F.xii'!E29+'WORKS CAPITAL EXP F.xii'!E45+'ESD CAPITAL EXP F.xii'!E43+'PHC CAPITAL EXP F.xii'!E33+'WATSAN CAPITAL EXP F.xii'!E46</f>
        <v>0</v>
      </c>
      <c r="E10" s="28">
        <f>'PMD CAPITAL EXP F.xii'!F52+'AGRIC CAPITAL EXP F.xii'!F39+'FINANCE CAPITAL EXP F.xii'!F29+'WORKS CAPITAL EXP F.xii'!F45+'ESD CAPITAL EXP F.xii'!F43+'PHC CAPITAL EXP F.xii'!F33+'WATSAN CAPITAL EXP F.xii'!F46</f>
        <v>10000000</v>
      </c>
    </row>
    <row r="11" spans="1:5" ht="18.75" customHeight="1" x14ac:dyDescent="0.3">
      <c r="A11" s="20">
        <v>32010900</v>
      </c>
      <c r="B11" s="21" t="s">
        <v>513</v>
      </c>
      <c r="C11" s="28">
        <f>'PMD CAPITAL EXP F.xii'!D56+'AGRIC CAPITAL EXP F.xii'!D43+'FINANCE CAPITAL EXP F.xii'!D33+'WORKS CAPITAL EXP F.xii'!D49+'ESD CAPITAL EXP F.xii'!D47+'PHC CAPITAL EXP F.xii'!D37+'WATSAN CAPITAL EXP F.xii'!D50</f>
        <v>586000000</v>
      </c>
      <c r="D11" s="28">
        <f>'PMD CAPITAL EXP F.xii'!E56+'AGRIC CAPITAL EXP F.xii'!E43+'FINANCE CAPITAL EXP F.xii'!E33+'WORKS CAPITAL EXP F.xii'!E49+'ESD CAPITAL EXP F.xii'!E47+'PHC CAPITAL EXP F.xii'!E37+'WATSAN CAPITAL EXP F.xii'!E50</f>
        <v>115159478.02000001</v>
      </c>
      <c r="E11" s="28">
        <f>'PMD CAPITAL EXP F.xii'!F56+'AGRIC CAPITAL EXP F.xii'!F43+'FINANCE CAPITAL EXP F.xii'!F33+'WORKS CAPITAL EXP F.xii'!F49+'ESD CAPITAL EXP F.xii'!F47+'PHC CAPITAL EXP F.xii'!F37+'WATSAN CAPITAL EXP F.xii'!F50</f>
        <v>518000000</v>
      </c>
    </row>
    <row r="12" spans="1:5" ht="19.5" customHeight="1" x14ac:dyDescent="0.3">
      <c r="A12" s="20">
        <v>32020100</v>
      </c>
      <c r="B12" s="21" t="s">
        <v>514</v>
      </c>
      <c r="C12" s="28">
        <f>'PMD CAPITAL EXP F.xii'!D68+'AGRIC CAPITAL EXP F.xii'!D62+'FINANCE CAPITAL EXP F.xii'!D43+'WORKS CAPITAL EXP F.xii'!D61+'ESD CAPITAL EXP F.xii'!D57+'PHC CAPITAL EXP F.xii'!D48+'WATSAN CAPITAL EXP F.xii'!D60</f>
        <v>0</v>
      </c>
      <c r="D12" s="28">
        <f>'PMD CAPITAL EXP F.xii'!E68+'AGRIC CAPITAL EXP F.xii'!E62+'FINANCE CAPITAL EXP F.xii'!E43+'WORKS CAPITAL EXP F.xii'!E61+'ESD CAPITAL EXP F.xii'!E57+'PHC CAPITAL EXP F.xii'!E48+'WATSAN CAPITAL EXP F.xii'!E60</f>
        <v>0</v>
      </c>
      <c r="E12" s="28">
        <f>'PMD CAPITAL EXP F.xii'!F68+'AGRIC CAPITAL EXP F.xii'!F62+'FINANCE CAPITAL EXP F.xii'!F43+'WORKS CAPITAL EXP F.xii'!F61+'ESD CAPITAL EXP F.xii'!F57+'PHC CAPITAL EXP F.xii'!F48+'WATSAN CAPITAL EXP F.xii'!F60</f>
        <v>200000000</v>
      </c>
    </row>
    <row r="13" spans="1:5" ht="19.5" customHeight="1" x14ac:dyDescent="0.3">
      <c r="A13" s="20">
        <v>32030100</v>
      </c>
      <c r="B13" s="21" t="s">
        <v>465</v>
      </c>
      <c r="C13" s="28">
        <f>'PMD CAPITAL EXP F.xii'!D75+'AGRIC CAPITAL EXP F.xii'!D69+'FINANCE CAPITAL EXP F.xii'!D50+'WORKS CAPITAL EXP F.xii'!D68+'ESD CAPITAL EXP F.xii'!D64+'PHC CAPITAL EXP F.xii'!D55+'WATSAN CAPITAL EXP F.xii'!D67</f>
        <v>2500000</v>
      </c>
      <c r="D13" s="28">
        <f>'PMD CAPITAL EXP F.xii'!E75+'AGRIC CAPITAL EXP F.xii'!E69+'FINANCE CAPITAL EXP F.xii'!E50+'WORKS CAPITAL EXP F.xii'!E68+'ESD CAPITAL EXP F.xii'!E64+'PHC CAPITAL EXP F.xii'!E55+'WATSAN CAPITAL EXP F.xii'!E67</f>
        <v>0</v>
      </c>
      <c r="E13" s="28">
        <f>'PMD CAPITAL EXP F.xii'!F75+'AGRIC CAPITAL EXP F.xii'!F69+'FINANCE CAPITAL EXP F.xii'!F50+'WORKS CAPITAL EXP F.xii'!F68+'ESD CAPITAL EXP F.xii'!F64+'PHC CAPITAL EXP F.xii'!F55+'WATSAN CAPITAL EXP F.xii'!F67</f>
        <v>2500000</v>
      </c>
    </row>
    <row r="14" spans="1:5" ht="19.5" customHeight="1" x14ac:dyDescent="0.3">
      <c r="A14" s="20">
        <v>32011000</v>
      </c>
      <c r="B14" s="21" t="s">
        <v>553</v>
      </c>
      <c r="C14" s="28">
        <f>'PMD CAPITAL EXP F.xii'!D81+'AGRIC CAPITAL EXP F.xii'!D76+'FINANCE CAPITAL EXP F.xii'!D56+'WORKS CAPITAL EXP F.xii'!D74+'ESD CAPITAL EXP F.xii'!D70+'PHC CAPITAL EXP F.xii'!D61+'WATSAN CAPITAL EXP F.xii'!D73</f>
        <v>0</v>
      </c>
      <c r="D14" s="28">
        <f>'PMD CAPITAL EXP F.xii'!E81+'AGRIC CAPITAL EXP F.xii'!E76+'FINANCE CAPITAL EXP F.xii'!E56+'WORKS CAPITAL EXP F.xii'!E74+'ESD CAPITAL EXP F.xii'!E70+'PHC CAPITAL EXP F.xii'!E61+'WATSAN CAPITAL EXP F.xii'!E73</f>
        <v>0</v>
      </c>
      <c r="E14" s="28">
        <f>'PMD CAPITAL EXP F.xii'!F81+'AGRIC CAPITAL EXP F.xii'!F76+'FINANCE CAPITAL EXP F.xii'!F56+'WORKS CAPITAL EXP F.xii'!F74+'ESD CAPITAL EXP F.xii'!F70+'PHC CAPITAL EXP F.xii'!F61+'WATSAN CAPITAL EXP F.xii'!F73</f>
        <v>0</v>
      </c>
    </row>
    <row r="15" spans="1:5" hidden="1" x14ac:dyDescent="0.3">
      <c r="A15" s="21" t="s">
        <v>341</v>
      </c>
      <c r="B15" s="21" t="s">
        <v>341</v>
      </c>
      <c r="C15" s="21"/>
      <c r="D15" s="21"/>
      <c r="E15" s="21"/>
    </row>
    <row r="16" spans="1:5" hidden="1" x14ac:dyDescent="0.3">
      <c r="A16" s="21" t="s">
        <v>341</v>
      </c>
      <c r="B16" s="21" t="s">
        <v>341</v>
      </c>
      <c r="C16" s="21"/>
      <c r="D16" s="21"/>
      <c r="E16" s="21"/>
    </row>
    <row r="17" spans="1:5" hidden="1" x14ac:dyDescent="0.3">
      <c r="A17" s="21" t="s">
        <v>341</v>
      </c>
      <c r="B17" s="21" t="s">
        <v>341</v>
      </c>
      <c r="C17" s="21"/>
      <c r="D17" s="21"/>
      <c r="E17" s="21"/>
    </row>
    <row r="18" spans="1:5" hidden="1" x14ac:dyDescent="0.3">
      <c r="A18" s="21" t="s">
        <v>341</v>
      </c>
      <c r="B18" s="21" t="s">
        <v>341</v>
      </c>
      <c r="C18" s="21"/>
      <c r="D18" s="21"/>
      <c r="E18" s="21"/>
    </row>
    <row r="19" spans="1:5" hidden="1" x14ac:dyDescent="0.3">
      <c r="A19" s="21" t="s">
        <v>341</v>
      </c>
      <c r="B19" s="21" t="s">
        <v>341</v>
      </c>
      <c r="C19" s="21"/>
      <c r="D19" s="21"/>
      <c r="E19" s="21"/>
    </row>
    <row r="20" spans="1:5" hidden="1" x14ac:dyDescent="0.3">
      <c r="A20" s="21" t="s">
        <v>341</v>
      </c>
      <c r="B20" s="21" t="s">
        <v>341</v>
      </c>
      <c r="C20" s="21"/>
      <c r="D20" s="21"/>
      <c r="E20" s="21"/>
    </row>
    <row r="21" spans="1:5" hidden="1" x14ac:dyDescent="0.3">
      <c r="A21" s="21" t="s">
        <v>341</v>
      </c>
      <c r="B21" s="21" t="s">
        <v>341</v>
      </c>
      <c r="C21" s="21"/>
      <c r="D21" s="21"/>
      <c r="E21" s="21"/>
    </row>
    <row r="22" spans="1:5" hidden="1" x14ac:dyDescent="0.3">
      <c r="A22" s="21" t="s">
        <v>341</v>
      </c>
      <c r="B22" s="21" t="s">
        <v>341</v>
      </c>
      <c r="C22" s="21"/>
      <c r="D22" s="21"/>
      <c r="E22" s="21"/>
    </row>
    <row r="23" spans="1:5" hidden="1" x14ac:dyDescent="0.3">
      <c r="A23" s="21" t="s">
        <v>341</v>
      </c>
      <c r="B23" s="21" t="s">
        <v>341</v>
      </c>
      <c r="C23" s="21"/>
      <c r="D23" s="21"/>
      <c r="E23" s="21"/>
    </row>
    <row r="24" spans="1:5" hidden="1" x14ac:dyDescent="0.3">
      <c r="A24" s="21" t="s">
        <v>341</v>
      </c>
      <c r="B24" s="21" t="s">
        <v>341</v>
      </c>
      <c r="C24" s="21"/>
      <c r="D24" s="21"/>
      <c r="E24" s="21"/>
    </row>
    <row r="25" spans="1:5" hidden="1" x14ac:dyDescent="0.3">
      <c r="A25" s="21" t="s">
        <v>341</v>
      </c>
      <c r="B25" s="21" t="s">
        <v>341</v>
      </c>
      <c r="C25" s="21"/>
      <c r="D25" s="21"/>
      <c r="E25" s="21"/>
    </row>
    <row r="26" spans="1:5" hidden="1" x14ac:dyDescent="0.3">
      <c r="A26" s="21" t="s">
        <v>341</v>
      </c>
      <c r="B26" s="21" t="s">
        <v>341</v>
      </c>
      <c r="C26" s="21"/>
      <c r="D26" s="21"/>
      <c r="E26" s="21"/>
    </row>
    <row r="27" spans="1:5" hidden="1" x14ac:dyDescent="0.3">
      <c r="A27" s="21" t="s">
        <v>341</v>
      </c>
      <c r="B27" s="21" t="s">
        <v>341</v>
      </c>
      <c r="C27" s="21"/>
      <c r="D27" s="21"/>
      <c r="E27" s="21"/>
    </row>
    <row r="28" spans="1:5" ht="20.25" customHeight="1" x14ac:dyDescent="0.3">
      <c r="A28" s="21" t="s">
        <v>341</v>
      </c>
      <c r="B28" s="23" t="s">
        <v>515</v>
      </c>
      <c r="C28" s="29">
        <f>SUM(C5:C27)</f>
        <v>3253500000</v>
      </c>
      <c r="D28" s="29">
        <f t="shared" ref="D28:E28" si="0">SUM(D5:D27)</f>
        <v>1040930454</v>
      </c>
      <c r="E28" s="29">
        <f t="shared" si="0"/>
        <v>3516129991.71</v>
      </c>
    </row>
    <row r="29" spans="1:5" x14ac:dyDescent="0.3">
      <c r="A29" s="4"/>
      <c r="B29" s="5"/>
      <c r="C29" s="11"/>
      <c r="D29" s="11"/>
      <c r="E29" s="11"/>
    </row>
  </sheetData>
  <sheetProtection algorithmName="SHA-512" hashValue="qiSJzc9WqwNhsmw+1V573iLoO9/ilSRqCmRw9XuC2nsIyK6JK4z2wzCca8MRyc+o3zNBHFLBTHWosp8O8y9qZQ==" saltValue="0MzbSu14xeov4Hco7oTM6Q=="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90" orientation="landscape" r:id="rId1"/>
  <headerFooter>
    <oddFooter>&amp;CPage  16</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26"/>
  <sheetViews>
    <sheetView view="pageBreakPreview" zoomScale="90" zoomScaleNormal="140" zoomScaleSheetLayoutView="90" workbookViewId="0">
      <selection sqref="A1:E1"/>
    </sheetView>
  </sheetViews>
  <sheetFormatPr defaultColWidth="8.81640625" defaultRowHeight="15" x14ac:dyDescent="0.3"/>
  <cols>
    <col min="1" max="1" width="17.7265625" style="1" customWidth="1"/>
    <col min="2" max="2" width="47.453125" style="1" customWidth="1"/>
    <col min="3" max="4" width="24.26953125" style="1" bestFit="1" customWidth="1"/>
    <col min="5" max="5" width="25.54296875" style="1" customWidth="1"/>
    <col min="6" max="16384" width="8.81640625" style="1"/>
  </cols>
  <sheetData>
    <row r="1" spans="1:5" x14ac:dyDescent="0.3">
      <c r="A1" s="162" t="s">
        <v>527</v>
      </c>
      <c r="B1" s="162"/>
      <c r="C1" s="162"/>
      <c r="D1" s="162"/>
      <c r="E1" s="162"/>
    </row>
    <row r="2" spans="1:5" ht="20.25" customHeight="1" x14ac:dyDescent="0.3">
      <c r="A2" s="166" t="s">
        <v>741</v>
      </c>
      <c r="B2" s="166"/>
      <c r="C2" s="166"/>
      <c r="D2" s="166"/>
      <c r="E2" s="166"/>
    </row>
    <row r="3" spans="1:5" x14ac:dyDescent="0.3">
      <c r="A3" s="49"/>
      <c r="B3" s="49"/>
      <c r="C3" s="49"/>
      <c r="D3" s="49"/>
      <c r="E3" s="49"/>
    </row>
    <row r="4" spans="1:5" ht="45" x14ac:dyDescent="0.3">
      <c r="A4" s="46" t="s">
        <v>0</v>
      </c>
      <c r="B4" s="47" t="s">
        <v>480</v>
      </c>
      <c r="C4" s="50" t="s">
        <v>596</v>
      </c>
      <c r="D4" s="50" t="s">
        <v>597</v>
      </c>
      <c r="E4" s="50" t="s">
        <v>598</v>
      </c>
    </row>
    <row r="5" spans="1:5" ht="16.5" customHeight="1" x14ac:dyDescent="0.3">
      <c r="A5" s="25" t="s">
        <v>516</v>
      </c>
      <c r="B5" s="27" t="s">
        <v>481</v>
      </c>
      <c r="C5" s="11">
        <v>0</v>
      </c>
      <c r="D5" s="11">
        <v>0</v>
      </c>
      <c r="E5" s="11">
        <v>0</v>
      </c>
    </row>
    <row r="6" spans="1:5" ht="16.5" customHeight="1" x14ac:dyDescent="0.3">
      <c r="A6" s="25" t="s">
        <v>517</v>
      </c>
      <c r="B6" s="27" t="s">
        <v>482</v>
      </c>
      <c r="C6" s="11">
        <v>0</v>
      </c>
      <c r="D6" s="11">
        <v>0</v>
      </c>
      <c r="E6" s="11">
        <v>0</v>
      </c>
    </row>
    <row r="7" spans="1:5" ht="16.5" customHeight="1" x14ac:dyDescent="0.3">
      <c r="A7" s="25" t="s">
        <v>518</v>
      </c>
      <c r="B7" s="27" t="s">
        <v>483</v>
      </c>
      <c r="C7" s="11">
        <v>0</v>
      </c>
      <c r="D7" s="11">
        <v>0</v>
      </c>
      <c r="E7" s="11">
        <v>0</v>
      </c>
    </row>
    <row r="8" spans="1:5" ht="17.25" customHeight="1" x14ac:dyDescent="0.3">
      <c r="A8" s="25" t="s">
        <v>519</v>
      </c>
      <c r="B8" s="21" t="s">
        <v>691</v>
      </c>
      <c r="C8" s="11">
        <f>'PMD CAPITAL EXP F.xii'!D6</f>
        <v>604500000</v>
      </c>
      <c r="D8" s="11">
        <f>'PMD CAPITAL EXP F.xii'!E6</f>
        <v>317904500</v>
      </c>
      <c r="E8" s="11">
        <f>'PMD CAPITAL EXP F.xii'!F6</f>
        <v>343000000</v>
      </c>
    </row>
    <row r="9" spans="1:5" ht="17.25" customHeight="1" x14ac:dyDescent="0.3">
      <c r="A9" s="25" t="s">
        <v>520</v>
      </c>
      <c r="B9" s="21" t="s">
        <v>484</v>
      </c>
      <c r="C9" s="11">
        <f>'AGRIC CAPITAL EXP F.xii'!D6</f>
        <v>712500000</v>
      </c>
      <c r="D9" s="11">
        <f>'AGRIC CAPITAL EXP F.xii'!E6</f>
        <v>115159478.02000001</v>
      </c>
      <c r="E9" s="11">
        <f>'AGRIC CAPITAL EXP F.xii'!F6</f>
        <v>552500000</v>
      </c>
    </row>
    <row r="10" spans="1:5" ht="18" customHeight="1" x14ac:dyDescent="0.3">
      <c r="A10" s="25" t="s">
        <v>521</v>
      </c>
      <c r="B10" s="21" t="s">
        <v>485</v>
      </c>
      <c r="C10" s="11">
        <f>'FINANCE CAPITAL EXP F.xii'!D6</f>
        <v>1000000</v>
      </c>
      <c r="D10" s="11">
        <f>'FINANCE CAPITAL EXP F.xii'!E6</f>
        <v>0</v>
      </c>
      <c r="E10" s="11">
        <f>'FINANCE CAPITAL EXP F.xii'!F6</f>
        <v>1734629991.71</v>
      </c>
    </row>
    <row r="11" spans="1:5" ht="17.25" customHeight="1" x14ac:dyDescent="0.3">
      <c r="A11" s="25" t="s">
        <v>522</v>
      </c>
      <c r="B11" s="21" t="s">
        <v>486</v>
      </c>
      <c r="C11" s="11">
        <f>'WORKS CAPITAL EXP F.xii'!D6</f>
        <v>576000000</v>
      </c>
      <c r="D11" s="11">
        <f>'WORKS CAPITAL EXP F.xii'!E6</f>
        <v>358587089.74000001</v>
      </c>
      <c r="E11" s="11">
        <f>'WORKS CAPITAL EXP F.xii'!F6</f>
        <v>242500000</v>
      </c>
    </row>
    <row r="12" spans="1:5" ht="19.5" customHeight="1" x14ac:dyDescent="0.3">
      <c r="A12" s="25" t="s">
        <v>523</v>
      </c>
      <c r="B12" s="21" t="s">
        <v>487</v>
      </c>
      <c r="C12" s="11">
        <f>'ESD CAPITAL EXP F.xii'!D6</f>
        <v>362500000</v>
      </c>
      <c r="D12" s="11">
        <f>'ESD CAPITAL EXP F.xii'!E6</f>
        <v>25289845</v>
      </c>
      <c r="E12" s="11">
        <f>'ESD CAPITAL EXP F.xii'!F6</f>
        <v>178000000</v>
      </c>
    </row>
    <row r="13" spans="1:5" ht="17.25" customHeight="1" x14ac:dyDescent="0.3">
      <c r="A13" s="25" t="s">
        <v>524</v>
      </c>
      <c r="B13" s="21" t="s">
        <v>698</v>
      </c>
      <c r="C13" s="11">
        <f>'PHC CAPITAL EXP F.xii'!D6</f>
        <v>412000000</v>
      </c>
      <c r="D13" s="11">
        <f>'PHC CAPITAL EXP F.xii'!E6</f>
        <v>202194541.24000001</v>
      </c>
      <c r="E13" s="11">
        <f>'PHC CAPITAL EXP F.xii'!F6</f>
        <v>255500000</v>
      </c>
    </row>
    <row r="14" spans="1:5" ht="18" customHeight="1" x14ac:dyDescent="0.3">
      <c r="A14" s="25" t="s">
        <v>525</v>
      </c>
      <c r="B14" s="21" t="s">
        <v>488</v>
      </c>
      <c r="C14" s="11">
        <f>'WATSAN CAPITAL EXP F.xii'!D6</f>
        <v>585000000</v>
      </c>
      <c r="D14" s="11">
        <f>'WATSAN CAPITAL EXP F.xii'!E6</f>
        <v>21795000</v>
      </c>
      <c r="E14" s="11">
        <f>'WATSAN CAPITAL EXP F.xii'!F6</f>
        <v>210000000</v>
      </c>
    </row>
    <row r="15" spans="1:5" ht="16.5" customHeight="1" x14ac:dyDescent="0.3">
      <c r="A15" s="25" t="s">
        <v>526</v>
      </c>
      <c r="B15" s="27" t="s">
        <v>489</v>
      </c>
      <c r="C15" s="11">
        <v>0</v>
      </c>
      <c r="D15" s="11">
        <v>0</v>
      </c>
      <c r="E15" s="11">
        <v>0</v>
      </c>
    </row>
    <row r="16" spans="1:5" x14ac:dyDescent="0.3">
      <c r="A16" s="6"/>
      <c r="B16" s="7"/>
      <c r="C16" s="11"/>
      <c r="D16" s="11"/>
      <c r="E16" s="11"/>
    </row>
    <row r="17" spans="1:5" x14ac:dyDescent="0.3">
      <c r="A17" s="6"/>
      <c r="B17" s="7"/>
      <c r="C17" s="10"/>
      <c r="D17" s="10"/>
      <c r="E17" s="10"/>
    </row>
    <row r="18" spans="1:5" x14ac:dyDescent="0.3">
      <c r="A18" s="6"/>
      <c r="B18" s="7"/>
      <c r="C18" s="10"/>
      <c r="D18" s="10"/>
      <c r="E18" s="10"/>
    </row>
    <row r="19" spans="1:5" x14ac:dyDescent="0.3">
      <c r="A19" s="6"/>
      <c r="B19" s="7"/>
      <c r="C19" s="10"/>
      <c r="D19" s="10"/>
      <c r="E19" s="10"/>
    </row>
    <row r="20" spans="1:5" x14ac:dyDescent="0.3">
      <c r="A20" s="4"/>
      <c r="B20" s="5"/>
      <c r="C20" s="11"/>
      <c r="D20" s="11"/>
      <c r="E20" s="11"/>
    </row>
    <row r="21" spans="1:5" x14ac:dyDescent="0.3">
      <c r="A21" s="6"/>
      <c r="B21" s="7"/>
      <c r="C21" s="10"/>
      <c r="D21" s="10"/>
      <c r="E21" s="10"/>
    </row>
    <row r="22" spans="1:5" x14ac:dyDescent="0.3">
      <c r="A22" s="4"/>
      <c r="B22" s="5"/>
      <c r="C22" s="11"/>
      <c r="D22" s="11"/>
      <c r="E22" s="11"/>
    </row>
    <row r="23" spans="1:5" x14ac:dyDescent="0.3">
      <c r="A23" s="4"/>
      <c r="B23" s="5"/>
      <c r="C23" s="11"/>
      <c r="D23" s="11"/>
      <c r="E23" s="11"/>
    </row>
    <row r="24" spans="1:5" x14ac:dyDescent="0.3">
      <c r="A24" s="6"/>
      <c r="B24" s="7"/>
      <c r="C24" s="10"/>
      <c r="D24" s="10"/>
      <c r="E24" s="10"/>
    </row>
    <row r="25" spans="1:5" ht="21" customHeight="1" x14ac:dyDescent="0.3">
      <c r="A25" s="4"/>
      <c r="B25" s="5" t="s">
        <v>473</v>
      </c>
      <c r="C25" s="11">
        <f>SUM(C5:C24)</f>
        <v>3253500000</v>
      </c>
      <c r="D25" s="11">
        <f t="shared" ref="D25:E25" si="0">SUM(D5:D24)</f>
        <v>1040930454</v>
      </c>
      <c r="E25" s="11">
        <f t="shared" si="0"/>
        <v>3516129991.71</v>
      </c>
    </row>
    <row r="26" spans="1:5" x14ac:dyDescent="0.3">
      <c r="A26" s="4"/>
      <c r="B26" s="5"/>
      <c r="C26" s="11"/>
      <c r="D26" s="11"/>
      <c r="E26" s="11"/>
    </row>
  </sheetData>
  <sheetProtection algorithmName="SHA-512" hashValue="Ltc9loUw8d5pA377B/1IZwcHi37vz3f+I/b7wSur3VDhXl4kYeutHtmpvxzfbnG15Qnmun0DKxK38cihplaK9Q==" saltValue="Dbrv+e/vlWsbPGG3ej0OXA=="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90" orientation="landscape" r:id="rId1"/>
  <headerFooter>
    <oddFooter>&amp;CPage  17</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2:E25"/>
  <sheetViews>
    <sheetView view="pageBreakPreview" topLeftCell="A9"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742</v>
      </c>
      <c r="B3" s="166"/>
      <c r="C3" s="166"/>
      <c r="D3" s="166"/>
      <c r="E3" s="166"/>
    </row>
    <row r="4" spans="1:5" x14ac:dyDescent="0.3">
      <c r="A4" s="163" t="s">
        <v>688</v>
      </c>
      <c r="B4" s="163"/>
      <c r="C4" s="163"/>
      <c r="D4" s="163"/>
      <c r="E4" s="163"/>
    </row>
    <row r="6" spans="1:5" ht="45" x14ac:dyDescent="0.3">
      <c r="A6" s="58" t="s">
        <v>0</v>
      </c>
      <c r="B6" s="58" t="s">
        <v>1</v>
      </c>
      <c r="C6" s="50" t="s">
        <v>596</v>
      </c>
      <c r="D6" s="50" t="s">
        <v>597</v>
      </c>
      <c r="E6" s="50" t="s">
        <v>598</v>
      </c>
    </row>
    <row r="7" spans="1:5" s="1" customFormat="1" x14ac:dyDescent="0.3">
      <c r="A7" s="3">
        <v>21</v>
      </c>
      <c r="B7" s="3" t="s">
        <v>4</v>
      </c>
      <c r="C7" s="12">
        <f>C8+C13+C20</f>
        <v>17437543</v>
      </c>
      <c r="D7" s="12">
        <f t="shared" ref="D7:E7" si="0">D8+D13+D20</f>
        <v>7392983.2800000003</v>
      </c>
      <c r="E7" s="12">
        <f t="shared" si="0"/>
        <v>6869335</v>
      </c>
    </row>
    <row r="8" spans="1:5" s="1" customFormat="1" x14ac:dyDescent="0.3">
      <c r="A8" s="3">
        <v>2101</v>
      </c>
      <c r="B8" s="3" t="s">
        <v>5</v>
      </c>
      <c r="C8" s="12">
        <f>C9</f>
        <v>6869335</v>
      </c>
      <c r="D8" s="12">
        <f t="shared" ref="D8:E8" si="1">D9</f>
        <v>4227283.28</v>
      </c>
      <c r="E8" s="12">
        <f t="shared" si="1"/>
        <v>6869335</v>
      </c>
    </row>
    <row r="9" spans="1:5" s="1" customFormat="1" x14ac:dyDescent="0.3">
      <c r="A9" s="3">
        <v>210101</v>
      </c>
      <c r="B9" s="3" t="s">
        <v>6</v>
      </c>
      <c r="C9" s="12">
        <f>SUM(C10:C12)</f>
        <v>6869335</v>
      </c>
      <c r="D9" s="12">
        <f t="shared" ref="D9:E9" si="2">SUM(D10:D12)</f>
        <v>4227283.28</v>
      </c>
      <c r="E9" s="12">
        <f t="shared" si="2"/>
        <v>6869335</v>
      </c>
    </row>
    <row r="10" spans="1:5" x14ac:dyDescent="0.3">
      <c r="A10" s="59">
        <v>21010101</v>
      </c>
      <c r="B10" s="48" t="s">
        <v>5</v>
      </c>
      <c r="C10" s="41"/>
      <c r="D10" s="41"/>
      <c r="E10" s="41"/>
    </row>
    <row r="11" spans="1:5" x14ac:dyDescent="0.3">
      <c r="A11" s="59">
        <v>21010102</v>
      </c>
      <c r="B11" s="48" t="s">
        <v>7</v>
      </c>
      <c r="C11" s="41"/>
      <c r="D11" s="41"/>
      <c r="E11" s="41"/>
    </row>
    <row r="12" spans="1:5" x14ac:dyDescent="0.3">
      <c r="A12" s="59">
        <v>21010103</v>
      </c>
      <c r="B12" s="48" t="s">
        <v>8</v>
      </c>
      <c r="C12" s="67">
        <v>6869335</v>
      </c>
      <c r="D12" s="68">
        <v>4227283.28</v>
      </c>
      <c r="E12" s="67">
        <v>6869335</v>
      </c>
    </row>
    <row r="13" spans="1:5" s="1" customFormat="1" x14ac:dyDescent="0.3">
      <c r="A13" s="3">
        <v>2102</v>
      </c>
      <c r="B13" s="3" t="s">
        <v>9</v>
      </c>
      <c r="C13" s="12">
        <f>C14+C18</f>
        <v>10568208</v>
      </c>
      <c r="D13" s="12">
        <f t="shared" ref="D13:E13" si="3">D14+D18</f>
        <v>3165700</v>
      </c>
      <c r="E13" s="12">
        <f t="shared" si="3"/>
        <v>0</v>
      </c>
    </row>
    <row r="14" spans="1:5" s="1" customFormat="1" x14ac:dyDescent="0.3">
      <c r="A14" s="3">
        <v>210201</v>
      </c>
      <c r="B14" s="3" t="s">
        <v>10</v>
      </c>
      <c r="C14" s="12">
        <f>SUM(C15:C17)</f>
        <v>10568208</v>
      </c>
      <c r="D14" s="12">
        <f t="shared" ref="D14:E14" si="4">SUM(D15:D17)</f>
        <v>3165700</v>
      </c>
      <c r="E14" s="12">
        <f t="shared" si="4"/>
        <v>0</v>
      </c>
    </row>
    <row r="15" spans="1:5" x14ac:dyDescent="0.3">
      <c r="A15" s="59">
        <v>21020104</v>
      </c>
      <c r="B15" s="48" t="s">
        <v>11</v>
      </c>
      <c r="C15" s="69">
        <v>5284104</v>
      </c>
      <c r="D15" s="41">
        <v>3165700</v>
      </c>
      <c r="E15" s="41">
        <v>0</v>
      </c>
    </row>
    <row r="16" spans="1:5" x14ac:dyDescent="0.3">
      <c r="A16" s="59">
        <v>21020108</v>
      </c>
      <c r="B16" s="48" t="s">
        <v>12</v>
      </c>
      <c r="C16" s="69">
        <v>5284104</v>
      </c>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p7SSIMyuabTo5TmDC6rH7zWr+scOMHlfdOwnxbv6FM97yFWf66Uv9ClDyUREs3m3t5lnW8aG+To9LxhqQAMLUw==" saltValue="JOKITGnizSMKOwjUgyc7j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18</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3:E98"/>
  <sheetViews>
    <sheetView view="pageBreakPreview" topLeftCell="A24" zoomScale="90" zoomScaleNormal="140" zoomScaleSheetLayoutView="90" workbookViewId="0">
      <selection activeCell="D44" sqref="D44"/>
    </sheetView>
  </sheetViews>
  <sheetFormatPr defaultColWidth="8.81640625" defaultRowHeight="15" x14ac:dyDescent="0.3"/>
  <cols>
    <col min="1" max="1" width="15" style="49" customWidth="1"/>
    <col min="2" max="2" width="55" style="49" customWidth="1"/>
    <col min="3" max="3" width="25" style="49" bestFit="1" customWidth="1"/>
    <col min="4" max="4" width="25" style="49" customWidth="1"/>
    <col min="5" max="5" width="25" style="49" bestFit="1" customWidth="1"/>
    <col min="6" max="16384" width="8.81640625" style="49"/>
  </cols>
  <sheetData>
    <row r="3" spans="1:5" x14ac:dyDescent="0.3">
      <c r="A3" s="162" t="s">
        <v>529</v>
      </c>
      <c r="B3" s="162"/>
      <c r="C3" s="162"/>
      <c r="D3" s="162"/>
      <c r="E3" s="162"/>
    </row>
    <row r="4" spans="1:5" ht="28.9" customHeight="1" x14ac:dyDescent="0.3">
      <c r="A4" s="166" t="s">
        <v>743</v>
      </c>
      <c r="B4" s="166"/>
      <c r="C4" s="166"/>
      <c r="D4" s="166"/>
      <c r="E4" s="166"/>
    </row>
    <row r="5" spans="1:5" x14ac:dyDescent="0.3">
      <c r="A5" s="163" t="s">
        <v>688</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C8+C84+C88+C93</f>
        <v>64500000</v>
      </c>
      <c r="D7" s="12">
        <f t="shared" ref="D7:E7" si="0">D8+D84+D88+D93</f>
        <v>21085000</v>
      </c>
      <c r="E7" s="12">
        <f t="shared" si="0"/>
        <v>48750000</v>
      </c>
    </row>
    <row r="8" spans="1:5" s="1" customFormat="1" x14ac:dyDescent="0.3">
      <c r="A8" s="4">
        <v>2202</v>
      </c>
      <c r="B8" s="5" t="s">
        <v>21</v>
      </c>
      <c r="C8" s="12">
        <f>C9+C14+C22+C36+C45+C48+C54+C63+C67+C70</f>
        <v>64500000</v>
      </c>
      <c r="D8" s="12">
        <f t="shared" ref="D8:E8" si="1">D9+D14+D22+D36+D45+D48+D54+D63+D67+D70</f>
        <v>21085000</v>
      </c>
      <c r="E8" s="12">
        <f t="shared" si="1"/>
        <v>48750000</v>
      </c>
    </row>
    <row r="9" spans="1:5" s="1" customFormat="1" x14ac:dyDescent="0.3">
      <c r="A9" s="4">
        <v>220201</v>
      </c>
      <c r="B9" s="5" t="s">
        <v>22</v>
      </c>
      <c r="C9" s="12">
        <f>SUM(C10:C13)</f>
        <v>5000000</v>
      </c>
      <c r="D9" s="12">
        <f t="shared" ref="D9:E9" si="2">SUM(D10:D13)</f>
        <v>3825000</v>
      </c>
      <c r="E9" s="12">
        <f t="shared" si="2"/>
        <v>5000000</v>
      </c>
    </row>
    <row r="10" spans="1:5" x14ac:dyDescent="0.3">
      <c r="A10" s="43">
        <v>22020101</v>
      </c>
      <c r="B10" s="44" t="s">
        <v>23</v>
      </c>
      <c r="C10" s="41"/>
      <c r="D10" s="41"/>
      <c r="E10" s="41"/>
    </row>
    <row r="11" spans="1:5" x14ac:dyDescent="0.3">
      <c r="A11" s="43">
        <v>22020102</v>
      </c>
      <c r="B11" s="44" t="s">
        <v>24</v>
      </c>
      <c r="C11" s="41">
        <v>5000000</v>
      </c>
      <c r="D11" s="41">
        <v>3825000</v>
      </c>
      <c r="E11" s="41">
        <v>5000000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250000</v>
      </c>
      <c r="D14" s="12">
        <f>SUM(D15:D21)</f>
        <v>0</v>
      </c>
      <c r="E14" s="12">
        <f>SUM(E15:E21)</f>
        <v>0</v>
      </c>
    </row>
    <row r="15" spans="1:5" x14ac:dyDescent="0.3">
      <c r="A15" s="43">
        <v>22020201</v>
      </c>
      <c r="B15" s="44" t="s">
        <v>28</v>
      </c>
      <c r="C15" s="41"/>
      <c r="D15" s="41"/>
      <c r="E15" s="41"/>
    </row>
    <row r="16" spans="1:5" x14ac:dyDescent="0.3">
      <c r="A16" s="43">
        <v>22020202</v>
      </c>
      <c r="B16" s="44" t="s">
        <v>29</v>
      </c>
      <c r="C16" s="41">
        <v>250000</v>
      </c>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1500000</v>
      </c>
      <c r="D22" s="12">
        <f t="shared" ref="D22:E22" si="3">SUM(D23:D35)</f>
        <v>0</v>
      </c>
      <c r="E22" s="12">
        <f t="shared" si="3"/>
        <v>750000</v>
      </c>
    </row>
    <row r="23" spans="1:5" x14ac:dyDescent="0.3">
      <c r="A23" s="43">
        <v>22020301</v>
      </c>
      <c r="B23" s="44" t="s">
        <v>36</v>
      </c>
      <c r="C23" s="41">
        <v>500000</v>
      </c>
      <c r="D23" s="41"/>
      <c r="E23" s="41">
        <v>250000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500000</v>
      </c>
      <c r="D27" s="41"/>
      <c r="E27" s="41"/>
    </row>
    <row r="28" spans="1:5" x14ac:dyDescent="0.3">
      <c r="A28" s="43">
        <v>22020306</v>
      </c>
      <c r="B28" s="44" t="s">
        <v>41</v>
      </c>
      <c r="C28" s="41">
        <v>500000</v>
      </c>
      <c r="D28" s="41"/>
      <c r="E28" s="41">
        <v>500000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10750000</v>
      </c>
      <c r="D36" s="12">
        <f t="shared" ref="D36:E36" si="4">SUM(D37:D44)</f>
        <v>2170000</v>
      </c>
      <c r="E36" s="12">
        <f t="shared" si="4"/>
        <v>3000000</v>
      </c>
    </row>
    <row r="37" spans="1:5" x14ac:dyDescent="0.3">
      <c r="A37" s="43">
        <v>22020401</v>
      </c>
      <c r="B37" s="44" t="s">
        <v>50</v>
      </c>
      <c r="C37" s="41">
        <v>10000000</v>
      </c>
      <c r="D37" s="41">
        <v>2170000</v>
      </c>
      <c r="E37" s="41">
        <v>3000000</v>
      </c>
    </row>
    <row r="38" spans="1:5" x14ac:dyDescent="0.3">
      <c r="A38" s="43">
        <v>22020402</v>
      </c>
      <c r="B38" s="44" t="s">
        <v>51</v>
      </c>
      <c r="C38" s="41">
        <v>500000</v>
      </c>
      <c r="D38" s="41"/>
      <c r="E38" s="41"/>
    </row>
    <row r="39" spans="1:5" x14ac:dyDescent="0.3">
      <c r="A39" s="43">
        <v>22020403</v>
      </c>
      <c r="B39" s="44" t="s">
        <v>52</v>
      </c>
      <c r="C39" s="41"/>
      <c r="D39" s="41"/>
      <c r="E39" s="41"/>
    </row>
    <row r="40" spans="1:5" x14ac:dyDescent="0.3">
      <c r="A40" s="43">
        <v>22020404</v>
      </c>
      <c r="B40" s="44" t="s">
        <v>53</v>
      </c>
      <c r="C40" s="41">
        <v>250000</v>
      </c>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7500000</v>
      </c>
      <c r="D45" s="12">
        <f t="shared" ref="D45:E45" si="5">SUM(D46:D47)</f>
        <v>0</v>
      </c>
      <c r="E45" s="12">
        <f t="shared" si="5"/>
        <v>0</v>
      </c>
    </row>
    <row r="46" spans="1:5" x14ac:dyDescent="0.3">
      <c r="A46" s="43">
        <v>22020501</v>
      </c>
      <c r="B46" s="44" t="s">
        <v>59</v>
      </c>
      <c r="C46" s="41">
        <v>5000000</v>
      </c>
      <c r="D46" s="41"/>
      <c r="E46" s="41"/>
    </row>
    <row r="47" spans="1:5" x14ac:dyDescent="0.3">
      <c r="A47" s="43">
        <v>22020502</v>
      </c>
      <c r="B47" s="44" t="s">
        <v>60</v>
      </c>
      <c r="C47" s="41">
        <v>2500000</v>
      </c>
      <c r="D47" s="41"/>
      <c r="E47" s="41"/>
    </row>
    <row r="48" spans="1:5" s="1" customFormat="1" x14ac:dyDescent="0.3">
      <c r="A48" s="4">
        <v>220206</v>
      </c>
      <c r="B48" s="5" t="s">
        <v>61</v>
      </c>
      <c r="C48" s="12">
        <f>SUM(C49:C53)</f>
        <v>15000000</v>
      </c>
      <c r="D48" s="12">
        <f t="shared" ref="D48:E48" si="6">SUM(D49:D53)</f>
        <v>6000000</v>
      </c>
      <c r="E48" s="12">
        <f t="shared" si="6"/>
        <v>10000000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v>15000000</v>
      </c>
      <c r="D52" s="41">
        <v>6000000</v>
      </c>
      <c r="E52" s="41">
        <v>10000000</v>
      </c>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7500000</v>
      </c>
      <c r="D63" s="12">
        <f t="shared" ref="D63:E63" si="8">SUM(D64:D66)</f>
        <v>1620000</v>
      </c>
      <c r="E63" s="12">
        <f t="shared" si="8"/>
        <v>2500000</v>
      </c>
    </row>
    <row r="64" spans="1:5" x14ac:dyDescent="0.3">
      <c r="A64" s="43">
        <v>22020801</v>
      </c>
      <c r="B64" s="44" t="s">
        <v>77</v>
      </c>
      <c r="C64" s="41">
        <v>7500000</v>
      </c>
      <c r="D64" s="41">
        <v>1620000</v>
      </c>
      <c r="E64" s="41">
        <v>2500000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17000000</v>
      </c>
      <c r="D70" s="12">
        <f t="shared" ref="D70:E70" si="10">SUM(D71:D83)</f>
        <v>7470000</v>
      </c>
      <c r="E70" s="12">
        <f t="shared" si="10"/>
        <v>27500000</v>
      </c>
    </row>
    <row r="71" spans="1:5" x14ac:dyDescent="0.3">
      <c r="A71" s="43">
        <v>22021001</v>
      </c>
      <c r="B71" s="44" t="s">
        <v>84</v>
      </c>
      <c r="C71" s="41">
        <v>5000000</v>
      </c>
      <c r="D71" s="41"/>
      <c r="E71" s="41">
        <v>2000000</v>
      </c>
    </row>
    <row r="72" spans="1:5" x14ac:dyDescent="0.3">
      <c r="A72" s="43">
        <v>22021002</v>
      </c>
      <c r="B72" s="44" t="s">
        <v>85</v>
      </c>
      <c r="C72" s="41">
        <v>2000000</v>
      </c>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10000000</v>
      </c>
      <c r="D76" s="41">
        <v>7470000</v>
      </c>
      <c r="E76" s="41">
        <v>25500000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x14ac:dyDescent="0.3">
      <c r="A86" s="43">
        <v>22040105</v>
      </c>
      <c r="B86" s="44" t="s">
        <v>99</v>
      </c>
      <c r="C86" s="41"/>
      <c r="D86" s="41"/>
      <c r="E86" s="41"/>
    </row>
    <row r="87" spans="1:5"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Vxw/LpavaUKWBYbpzKBtVjv8SzwfknYFeK8XtUXMOOQ8qMrZF1GAQd8ukVMLc1TElLk/wccSnyQqg3eznrZwTw==" saltValue="DaPm1Kp7mafaFkKEvofc6Q==" spinCount="100000" sheet="1" objects="1" scenarios="1" formatColumns="0" formatRows="0" selectLockedCells="1"/>
  <mergeCells count="3">
    <mergeCell ref="A3:E3"/>
    <mergeCell ref="A4:E4"/>
    <mergeCell ref="A5:E5"/>
  </mergeCells>
  <pageMargins left="0.61979166666666663" right="0.51181102362204722" top="0.74803149606299213" bottom="0.74803149606299213" header="0.31496062992125984" footer="0.31496062992125984"/>
  <pageSetup scale="68" orientation="landscape" r:id="rId1"/>
  <headerFooter>
    <oddFooter>&amp;CPage  21</oddFooter>
  </headerFooter>
  <rowBreaks count="1" manualBreakCount="1">
    <brk id="4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2:E25"/>
  <sheetViews>
    <sheetView view="pageBreakPreview" topLeftCell="A2" zoomScale="57"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744</v>
      </c>
      <c r="B3" s="166"/>
      <c r="C3" s="166"/>
      <c r="D3" s="166"/>
      <c r="E3" s="166"/>
    </row>
    <row r="4" spans="1:5" x14ac:dyDescent="0.3">
      <c r="A4" s="163" t="s">
        <v>689</v>
      </c>
      <c r="B4" s="163"/>
      <c r="C4" s="163"/>
      <c r="D4" s="163"/>
      <c r="E4" s="163"/>
    </row>
    <row r="6" spans="1:5" ht="45" x14ac:dyDescent="0.3">
      <c r="A6" s="58" t="s">
        <v>0</v>
      </c>
      <c r="B6" s="58" t="s">
        <v>1</v>
      </c>
      <c r="C6" s="50" t="s">
        <v>596</v>
      </c>
      <c r="D6" s="50" t="s">
        <v>597</v>
      </c>
      <c r="E6" s="50" t="s">
        <v>598</v>
      </c>
    </row>
    <row r="7" spans="1:5" s="1" customFormat="1" x14ac:dyDescent="0.3">
      <c r="A7" s="3">
        <v>21</v>
      </c>
      <c r="B7" s="3" t="s">
        <v>4</v>
      </c>
      <c r="C7" s="12">
        <f>C8+C13+C20</f>
        <v>82772277</v>
      </c>
      <c r="D7" s="12">
        <f t="shared" ref="D7:E7" si="0">D8+D13+D20</f>
        <v>25701291.289999999</v>
      </c>
      <c r="E7" s="12">
        <f t="shared" si="0"/>
        <v>32607261</v>
      </c>
    </row>
    <row r="8" spans="1:5" s="1" customFormat="1" x14ac:dyDescent="0.3">
      <c r="A8" s="3">
        <v>2101</v>
      </c>
      <c r="B8" s="3" t="s">
        <v>5</v>
      </c>
      <c r="C8" s="12">
        <f>C9</f>
        <v>32607261</v>
      </c>
      <c r="D8" s="12">
        <f t="shared" ref="D8:E8" si="1">D9</f>
        <v>12613333.119999999</v>
      </c>
      <c r="E8" s="12">
        <f t="shared" si="1"/>
        <v>32607261</v>
      </c>
    </row>
    <row r="9" spans="1:5" s="1" customFormat="1" x14ac:dyDescent="0.3">
      <c r="A9" s="3">
        <v>210101</v>
      </c>
      <c r="B9" s="3" t="s">
        <v>6</v>
      </c>
      <c r="C9" s="12">
        <f>SUM(C10:C12)</f>
        <v>32607261</v>
      </c>
      <c r="D9" s="12">
        <f t="shared" ref="D9:E9" si="2">SUM(D10:D12)</f>
        <v>12613333.119999999</v>
      </c>
      <c r="E9" s="12">
        <f t="shared" si="2"/>
        <v>32607261</v>
      </c>
    </row>
    <row r="10" spans="1:5" x14ac:dyDescent="0.3">
      <c r="A10" s="59">
        <v>21010101</v>
      </c>
      <c r="B10" s="48" t="s">
        <v>5</v>
      </c>
      <c r="C10" s="41"/>
      <c r="D10" s="41"/>
      <c r="E10" s="41"/>
    </row>
    <row r="11" spans="1:5" x14ac:dyDescent="0.3">
      <c r="A11" s="59">
        <v>21010102</v>
      </c>
      <c r="B11" s="48" t="s">
        <v>7</v>
      </c>
      <c r="C11" s="41"/>
      <c r="D11" s="41"/>
      <c r="E11" s="41"/>
    </row>
    <row r="12" spans="1:5" x14ac:dyDescent="0.3">
      <c r="A12" s="59">
        <v>21010103</v>
      </c>
      <c r="B12" s="48" t="s">
        <v>8</v>
      </c>
      <c r="C12" s="67">
        <v>32607261</v>
      </c>
      <c r="D12" s="68">
        <v>12613333.119999999</v>
      </c>
      <c r="E12" s="67">
        <v>32607261</v>
      </c>
    </row>
    <row r="13" spans="1:5" s="1" customFormat="1" x14ac:dyDescent="0.3">
      <c r="A13" s="3">
        <v>2102</v>
      </c>
      <c r="B13" s="3" t="s">
        <v>9</v>
      </c>
      <c r="C13" s="12">
        <f>C14+C18</f>
        <v>50165016</v>
      </c>
      <c r="D13" s="12">
        <f t="shared" ref="D13:E13" si="3">D14+D18</f>
        <v>13087958.17</v>
      </c>
      <c r="E13" s="12">
        <f t="shared" si="3"/>
        <v>0</v>
      </c>
    </row>
    <row r="14" spans="1:5" s="1" customFormat="1" x14ac:dyDescent="0.3">
      <c r="A14" s="3">
        <v>210201</v>
      </c>
      <c r="B14" s="3" t="s">
        <v>10</v>
      </c>
      <c r="C14" s="12">
        <f>SUM(C15:C17)</f>
        <v>50165016</v>
      </c>
      <c r="D14" s="12">
        <f t="shared" ref="D14:E14" si="4">SUM(D15:D17)</f>
        <v>13087958.17</v>
      </c>
      <c r="E14" s="12">
        <f t="shared" si="4"/>
        <v>0</v>
      </c>
    </row>
    <row r="15" spans="1:5" x14ac:dyDescent="0.3">
      <c r="A15" s="59">
        <v>21020104</v>
      </c>
      <c r="B15" s="48" t="s">
        <v>11</v>
      </c>
      <c r="C15" s="69">
        <v>25082508</v>
      </c>
      <c r="D15" s="41"/>
      <c r="E15" s="41"/>
    </row>
    <row r="16" spans="1:5" x14ac:dyDescent="0.3">
      <c r="A16" s="59">
        <v>21020108</v>
      </c>
      <c r="B16" s="48" t="s">
        <v>12</v>
      </c>
      <c r="C16" s="69">
        <v>25082508</v>
      </c>
      <c r="D16" s="41">
        <v>13087958.17</v>
      </c>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nGNTX9JqFqIW6MhhfNeTTqt1AcQLz0vU/PGMc1DpxStNDbrjB7ZTZXmkdxwxncVb7F6uiga8Q84aqkDItrOGJQ==" saltValue="tOw3sAyuyg0WdwaLMXiMq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22</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3:E98"/>
  <sheetViews>
    <sheetView view="pageBreakPreview" topLeftCell="A77"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62" t="s">
        <v>529</v>
      </c>
      <c r="B3" s="162"/>
      <c r="C3" s="162"/>
      <c r="D3" s="162"/>
      <c r="E3" s="162"/>
    </row>
    <row r="4" spans="1:5" ht="28.9" customHeight="1" x14ac:dyDescent="0.3">
      <c r="A4" s="166" t="s">
        <v>745</v>
      </c>
      <c r="B4" s="166"/>
      <c r="C4" s="166"/>
      <c r="D4" s="166"/>
      <c r="E4" s="166"/>
    </row>
    <row r="5" spans="1:5" x14ac:dyDescent="0.3">
      <c r="A5" s="163" t="s">
        <v>689</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C8+C84+C88+C93</f>
        <v>20000000</v>
      </c>
      <c r="D7" s="12">
        <f t="shared" ref="D7:E7" si="0">D8+D84+D88+D93</f>
        <v>6475000</v>
      </c>
      <c r="E7" s="12">
        <f t="shared" si="0"/>
        <v>14700000</v>
      </c>
    </row>
    <row r="8" spans="1:5" s="1" customFormat="1" x14ac:dyDescent="0.3">
      <c r="A8" s="4">
        <v>2202</v>
      </c>
      <c r="B8" s="5" t="s">
        <v>21</v>
      </c>
      <c r="C8" s="12">
        <f>C9+C14+C22+C36+C45+C48+C54+C63+C67+C70</f>
        <v>20000000</v>
      </c>
      <c r="D8" s="12">
        <f t="shared" ref="D8:E8" si="1">D9+D14+D22+D36+D45+D48+D54+D63+D67+D70</f>
        <v>6475000</v>
      </c>
      <c r="E8" s="12">
        <f t="shared" si="1"/>
        <v>14700000</v>
      </c>
    </row>
    <row r="9" spans="1:5" s="1" customFormat="1" x14ac:dyDescent="0.3">
      <c r="A9" s="4">
        <v>220201</v>
      </c>
      <c r="B9" s="5" t="s">
        <v>22</v>
      </c>
      <c r="C9" s="12">
        <f>SUM(C10:C13)</f>
        <v>2500000</v>
      </c>
      <c r="D9" s="12">
        <f t="shared" ref="D9:E9" si="2">SUM(D10:D13)</f>
        <v>1500000</v>
      </c>
      <c r="E9" s="12">
        <f t="shared" si="2"/>
        <v>2000000</v>
      </c>
    </row>
    <row r="10" spans="1:5" x14ac:dyDescent="0.3">
      <c r="A10" s="43">
        <v>22020101</v>
      </c>
      <c r="B10" s="44" t="s">
        <v>23</v>
      </c>
      <c r="C10" s="41"/>
      <c r="D10" s="41"/>
      <c r="E10" s="41"/>
    </row>
    <row r="11" spans="1:5" x14ac:dyDescent="0.3">
      <c r="A11" s="43">
        <v>22020102</v>
      </c>
      <c r="B11" s="44" t="s">
        <v>24</v>
      </c>
      <c r="C11" s="41">
        <v>2500000</v>
      </c>
      <c r="D11" s="41">
        <v>1500000</v>
      </c>
      <c r="E11" s="41">
        <v>2000000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2000000</v>
      </c>
      <c r="D22" s="12">
        <f t="shared" ref="D22:E22" si="3">SUM(D23:D35)</f>
        <v>150000</v>
      </c>
      <c r="E22" s="12">
        <f t="shared" si="3"/>
        <v>1500000</v>
      </c>
    </row>
    <row r="23" spans="1:5" x14ac:dyDescent="0.3">
      <c r="A23" s="43">
        <v>22020301</v>
      </c>
      <c r="B23" s="44" t="s">
        <v>36</v>
      </c>
      <c r="C23" s="41">
        <v>1000000</v>
      </c>
      <c r="D23" s="41">
        <v>150000</v>
      </c>
      <c r="E23" s="41">
        <v>500000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500000</v>
      </c>
      <c r="D27" s="41"/>
      <c r="E27" s="41">
        <v>500000</v>
      </c>
    </row>
    <row r="28" spans="1:5" x14ac:dyDescent="0.3">
      <c r="A28" s="43">
        <v>22020306</v>
      </c>
      <c r="B28" s="44" t="s">
        <v>41</v>
      </c>
      <c r="C28" s="41">
        <v>500000</v>
      </c>
      <c r="D28" s="41"/>
      <c r="E28" s="41">
        <v>500000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3500000</v>
      </c>
      <c r="D36" s="12">
        <f t="shared" ref="D36:E36" si="4">SUM(D37:D44)</f>
        <v>1155000</v>
      </c>
      <c r="E36" s="12">
        <f t="shared" si="4"/>
        <v>6000000</v>
      </c>
    </row>
    <row r="37" spans="1:5" x14ac:dyDescent="0.3">
      <c r="A37" s="43">
        <v>22020401</v>
      </c>
      <c r="B37" s="44" t="s">
        <v>50</v>
      </c>
      <c r="C37" s="41">
        <v>2500000</v>
      </c>
      <c r="D37" s="41">
        <v>1155000</v>
      </c>
      <c r="E37" s="41">
        <v>5000000</v>
      </c>
    </row>
    <row r="38" spans="1:5" x14ac:dyDescent="0.3">
      <c r="A38" s="43">
        <v>22020402</v>
      </c>
      <c r="B38" s="44" t="s">
        <v>51</v>
      </c>
      <c r="C38" s="41">
        <v>500000</v>
      </c>
      <c r="D38" s="41"/>
      <c r="E38" s="41">
        <v>500000</v>
      </c>
    </row>
    <row r="39" spans="1:5" x14ac:dyDescent="0.3">
      <c r="A39" s="43">
        <v>22020403</v>
      </c>
      <c r="B39" s="44" t="s">
        <v>52</v>
      </c>
      <c r="C39" s="41"/>
      <c r="D39" s="41"/>
      <c r="E39" s="41"/>
    </row>
    <row r="40" spans="1:5" x14ac:dyDescent="0.3">
      <c r="A40" s="43">
        <v>22020404</v>
      </c>
      <c r="B40" s="44" t="s">
        <v>53</v>
      </c>
      <c r="C40" s="41">
        <v>500000</v>
      </c>
      <c r="D40" s="41"/>
      <c r="E40" s="41">
        <v>500000</v>
      </c>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5000000</v>
      </c>
      <c r="D63" s="12">
        <f t="shared" ref="D63:E63" si="8">SUM(D64:D66)</f>
        <v>270000</v>
      </c>
      <c r="E63" s="12">
        <f t="shared" si="8"/>
        <v>1500000</v>
      </c>
    </row>
    <row r="64" spans="1:5" x14ac:dyDescent="0.3">
      <c r="A64" s="43">
        <v>22020801</v>
      </c>
      <c r="B64" s="44" t="s">
        <v>77</v>
      </c>
      <c r="C64" s="41">
        <v>5000000</v>
      </c>
      <c r="D64" s="41">
        <v>270000</v>
      </c>
      <c r="E64" s="41">
        <v>1500000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7000000</v>
      </c>
      <c r="D70" s="12">
        <f t="shared" ref="D70:E70" si="10">SUM(D71:D83)</f>
        <v>3400000</v>
      </c>
      <c r="E70" s="12">
        <f t="shared" si="10"/>
        <v>3700000</v>
      </c>
    </row>
    <row r="71" spans="1:5" x14ac:dyDescent="0.3">
      <c r="A71" s="43">
        <v>22021001</v>
      </c>
      <c r="B71" s="44" t="s">
        <v>84</v>
      </c>
      <c r="C71" s="41">
        <v>1500000</v>
      </c>
      <c r="D71" s="41">
        <v>500000</v>
      </c>
      <c r="E71" s="41">
        <v>500000</v>
      </c>
    </row>
    <row r="72" spans="1:5" x14ac:dyDescent="0.3">
      <c r="A72" s="43">
        <v>22021002</v>
      </c>
      <c r="B72" s="44" t="s">
        <v>85</v>
      </c>
      <c r="C72" s="41">
        <v>500000</v>
      </c>
      <c r="D72" s="41">
        <v>200000</v>
      </c>
      <c r="E72" s="41">
        <v>200000</v>
      </c>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5000000</v>
      </c>
      <c r="D76" s="41">
        <v>2700000</v>
      </c>
      <c r="E76" s="41">
        <v>3000000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x14ac:dyDescent="0.3">
      <c r="A86" s="43">
        <v>22040105</v>
      </c>
      <c r="B86" s="44" t="s">
        <v>99</v>
      </c>
      <c r="C86" s="41"/>
      <c r="D86" s="41"/>
      <c r="E86" s="41"/>
    </row>
    <row r="87" spans="1:5"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a8hXgRLWy8k0hb7sL61BxFTQzpjj/Gyq7DLVwOiqxth123R+VF6hRKHZpb2R3IRowjoBoQg3cPXbyfXVb7aNxw==" saltValue="uZ0oGuxKicRmAlV+e7R0Hg==" spinCount="100000" sheet="1" objects="1" scenarios="1" formatColumns="0" formatRows="0" selectLockedCells="1"/>
  <mergeCells count="3">
    <mergeCell ref="A3:E3"/>
    <mergeCell ref="A4:E4"/>
    <mergeCell ref="A5:E5"/>
  </mergeCells>
  <pageMargins left="0.61979166666666663" right="0.51181102362204722" top="0.74803149606299213" bottom="0.74803149606299213" header="0.31496062992125984" footer="0.31496062992125984"/>
  <pageSetup scale="61" orientation="landscape" r:id="rId1"/>
  <headerFooter>
    <oddFooter>&amp;CPage  25</oddFooter>
  </headerFooter>
  <rowBreaks count="1" manualBreakCount="1">
    <brk id="51"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2:E25"/>
  <sheetViews>
    <sheetView view="pageBreakPreview" topLeftCell="A7"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746</v>
      </c>
      <c r="B3" s="166"/>
      <c r="C3" s="166"/>
      <c r="D3" s="166"/>
      <c r="E3" s="166"/>
    </row>
    <row r="4" spans="1:5" x14ac:dyDescent="0.3">
      <c r="A4" s="163" t="s">
        <v>690</v>
      </c>
      <c r="B4" s="163"/>
      <c r="C4" s="163"/>
      <c r="D4" s="163"/>
      <c r="E4" s="163"/>
    </row>
    <row r="6" spans="1:5" ht="45" x14ac:dyDescent="0.3">
      <c r="A6" s="58" t="s">
        <v>0</v>
      </c>
      <c r="B6" s="58" t="s">
        <v>1</v>
      </c>
      <c r="C6" s="50" t="s">
        <v>596</v>
      </c>
      <c r="D6" s="50" t="s">
        <v>597</v>
      </c>
      <c r="E6" s="50" t="s">
        <v>598</v>
      </c>
    </row>
    <row r="7" spans="1:5" s="1" customFormat="1" x14ac:dyDescent="0.3">
      <c r="A7" s="3">
        <v>21</v>
      </c>
      <c r="B7" s="3" t="s">
        <v>4</v>
      </c>
      <c r="C7" s="12">
        <f>C8+C13+C20</f>
        <v>77182753</v>
      </c>
      <c r="D7" s="12">
        <f t="shared" ref="D7:E7" si="0">D8+D13+D20</f>
        <v>42134161.670000002</v>
      </c>
      <c r="E7" s="12">
        <f t="shared" si="0"/>
        <v>30971305</v>
      </c>
    </row>
    <row r="8" spans="1:5" s="1" customFormat="1" x14ac:dyDescent="0.3">
      <c r="A8" s="3">
        <v>2101</v>
      </c>
      <c r="B8" s="3" t="s">
        <v>5</v>
      </c>
      <c r="C8" s="12">
        <f>C9</f>
        <v>30971305</v>
      </c>
      <c r="D8" s="12">
        <f t="shared" ref="D8:E8" si="1">D9</f>
        <v>20633509.600000001</v>
      </c>
      <c r="E8" s="12">
        <f t="shared" si="1"/>
        <v>30971305</v>
      </c>
    </row>
    <row r="9" spans="1:5" s="1" customFormat="1" x14ac:dyDescent="0.3">
      <c r="A9" s="3">
        <v>210101</v>
      </c>
      <c r="B9" s="3" t="s">
        <v>6</v>
      </c>
      <c r="C9" s="12">
        <f>SUM(C10:C12)</f>
        <v>30971305</v>
      </c>
      <c r="D9" s="12">
        <f t="shared" ref="D9:E9" si="2">SUM(D10:D12)</f>
        <v>20633509.600000001</v>
      </c>
      <c r="E9" s="12">
        <f t="shared" si="2"/>
        <v>30971305</v>
      </c>
    </row>
    <row r="10" spans="1:5" x14ac:dyDescent="0.3">
      <c r="A10" s="59">
        <v>21010101</v>
      </c>
      <c r="B10" s="48" t="s">
        <v>5</v>
      </c>
      <c r="C10" s="41"/>
      <c r="D10" s="41"/>
      <c r="E10" s="41"/>
    </row>
    <row r="11" spans="1:5" x14ac:dyDescent="0.3">
      <c r="A11" s="59">
        <v>21010102</v>
      </c>
      <c r="B11" s="48" t="s">
        <v>7</v>
      </c>
      <c r="C11" s="41"/>
      <c r="D11" s="41"/>
      <c r="E11" s="41"/>
    </row>
    <row r="12" spans="1:5" x14ac:dyDescent="0.3">
      <c r="A12" s="59">
        <v>21010103</v>
      </c>
      <c r="B12" s="48" t="s">
        <v>8</v>
      </c>
      <c r="C12" s="152">
        <v>30971305</v>
      </c>
      <c r="D12" s="153">
        <v>20633509.600000001</v>
      </c>
      <c r="E12" s="152">
        <v>30971305</v>
      </c>
    </row>
    <row r="13" spans="1:5" s="1" customFormat="1" x14ac:dyDescent="0.3">
      <c r="A13" s="3">
        <v>2102</v>
      </c>
      <c r="B13" s="3" t="s">
        <v>9</v>
      </c>
      <c r="C13" s="12">
        <f>C14+C18</f>
        <v>46211448</v>
      </c>
      <c r="D13" s="12">
        <f t="shared" ref="D13:E13" si="3">D14+D18</f>
        <v>21500652.07</v>
      </c>
      <c r="E13" s="12">
        <f t="shared" si="3"/>
        <v>0</v>
      </c>
    </row>
    <row r="14" spans="1:5" s="1" customFormat="1" x14ac:dyDescent="0.3">
      <c r="A14" s="3">
        <v>210201</v>
      </c>
      <c r="B14" s="3" t="s">
        <v>10</v>
      </c>
      <c r="C14" s="12">
        <f>SUM(C15:C17)</f>
        <v>46211448</v>
      </c>
      <c r="D14" s="12">
        <f t="shared" ref="D14:E14" si="4">SUM(D15:D17)</f>
        <v>21500652.07</v>
      </c>
      <c r="E14" s="12">
        <f t="shared" si="4"/>
        <v>0</v>
      </c>
    </row>
    <row r="15" spans="1:5" x14ac:dyDescent="0.3">
      <c r="A15" s="59">
        <v>21020104</v>
      </c>
      <c r="B15" s="48" t="s">
        <v>11</v>
      </c>
      <c r="C15" s="154">
        <v>23105724</v>
      </c>
      <c r="D15" s="151">
        <v>21500652.07</v>
      </c>
      <c r="E15" s="151">
        <v>0</v>
      </c>
    </row>
    <row r="16" spans="1:5" x14ac:dyDescent="0.3">
      <c r="A16" s="59">
        <v>21020108</v>
      </c>
      <c r="B16" s="48" t="s">
        <v>12</v>
      </c>
      <c r="C16" s="154">
        <v>23105724</v>
      </c>
      <c r="D16" s="151">
        <v>0</v>
      </c>
      <c r="E16" s="15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3Diz1ki5+sT2KWLtDSJCpKw0tRDmD/N43dq/+N930wT8Yrl05bgLgs/U6yYlgZOb4pkg38yQJ5KO4EQIkMmBWQ==" saltValue="y2sxIKzd7aQwmM4jWFOOz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26</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3:E98"/>
  <sheetViews>
    <sheetView view="pageBreakPreview" topLeftCell="A18" zoomScale="66"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4" width="25" style="49" bestFit="1" customWidth="1"/>
    <col min="5" max="5" width="26" style="49" customWidth="1"/>
    <col min="6" max="16384" width="8.81640625" style="49"/>
  </cols>
  <sheetData>
    <row r="3" spans="1:5" x14ac:dyDescent="0.3">
      <c r="A3" s="162" t="s">
        <v>529</v>
      </c>
      <c r="B3" s="162"/>
      <c r="C3" s="162"/>
      <c r="D3" s="162"/>
      <c r="E3" s="162"/>
    </row>
    <row r="4" spans="1:5" ht="28.9" customHeight="1" x14ac:dyDescent="0.3">
      <c r="A4" s="166" t="s">
        <v>747</v>
      </c>
      <c r="B4" s="166"/>
      <c r="C4" s="166"/>
      <c r="D4" s="166"/>
      <c r="E4" s="166"/>
    </row>
    <row r="5" spans="1:5" x14ac:dyDescent="0.3">
      <c r="A5" s="163" t="s">
        <v>690</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C8+C84+C88+C93</f>
        <v>40132215</v>
      </c>
      <c r="D7" s="12">
        <f t="shared" ref="D7:E7" si="0">D8+D84+D88+D93</f>
        <v>10960000</v>
      </c>
      <c r="E7" s="12">
        <f t="shared" si="0"/>
        <v>31100000</v>
      </c>
    </row>
    <row r="8" spans="1:5" s="1" customFormat="1" x14ac:dyDescent="0.3">
      <c r="A8" s="4">
        <v>2202</v>
      </c>
      <c r="B8" s="5" t="s">
        <v>21</v>
      </c>
      <c r="C8" s="12">
        <f>C9+C14+C22+C36+C45+C48+C54+C63+C67+C70</f>
        <v>40132215</v>
      </c>
      <c r="D8" s="12">
        <f t="shared" ref="D8:E8" si="1">D9+D14+D22+D36+D45+D48+D54+D63+D67+D70</f>
        <v>10960000</v>
      </c>
      <c r="E8" s="12">
        <f t="shared" si="1"/>
        <v>31100000</v>
      </c>
    </row>
    <row r="9" spans="1:5" s="1" customFormat="1" x14ac:dyDescent="0.3">
      <c r="A9" s="4">
        <v>220201</v>
      </c>
      <c r="B9" s="5" t="s">
        <v>22</v>
      </c>
      <c r="C9" s="12">
        <f>SUM(C10:C13)</f>
        <v>5000000</v>
      </c>
      <c r="D9" s="12">
        <f t="shared" ref="D9:E9" si="2">SUM(D10:D13)</f>
        <v>2160000</v>
      </c>
      <c r="E9" s="12">
        <f t="shared" si="2"/>
        <v>3000000</v>
      </c>
    </row>
    <row r="10" spans="1:5" x14ac:dyDescent="0.3">
      <c r="A10" s="43">
        <v>22020101</v>
      </c>
      <c r="B10" s="44" t="s">
        <v>23</v>
      </c>
      <c r="C10" s="41"/>
      <c r="D10" s="41"/>
      <c r="E10" s="41"/>
    </row>
    <row r="11" spans="1:5" x14ac:dyDescent="0.3">
      <c r="A11" s="43">
        <v>22020102</v>
      </c>
      <c r="B11" s="44" t="s">
        <v>24</v>
      </c>
      <c r="C11" s="41">
        <v>5000000</v>
      </c>
      <c r="D11" s="41">
        <v>2160000</v>
      </c>
      <c r="E11" s="41">
        <v>3000000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4500000</v>
      </c>
      <c r="D22" s="12">
        <f t="shared" ref="D22:E22" si="3">SUM(D23:D35)</f>
        <v>260000</v>
      </c>
      <c r="E22" s="12">
        <f t="shared" si="3"/>
        <v>1100000</v>
      </c>
    </row>
    <row r="23" spans="1:5" x14ac:dyDescent="0.3">
      <c r="A23" s="43">
        <v>22020301</v>
      </c>
      <c r="B23" s="44" t="s">
        <v>36</v>
      </c>
      <c r="C23" s="41">
        <v>500000</v>
      </c>
      <c r="D23" s="41">
        <v>60000</v>
      </c>
      <c r="E23" s="41">
        <v>100000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2500000</v>
      </c>
      <c r="D27" s="41">
        <v>150000</v>
      </c>
      <c r="E27" s="41">
        <v>500000</v>
      </c>
    </row>
    <row r="28" spans="1:5" x14ac:dyDescent="0.3">
      <c r="A28" s="43">
        <v>22020306</v>
      </c>
      <c r="B28" s="44" t="s">
        <v>41</v>
      </c>
      <c r="C28" s="41">
        <v>1500000</v>
      </c>
      <c r="D28" s="41">
        <v>50000</v>
      </c>
      <c r="E28" s="41">
        <v>500000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6000000</v>
      </c>
      <c r="D36" s="12">
        <f t="shared" ref="D36:E36" si="4">SUM(D37:D44)</f>
        <v>0</v>
      </c>
      <c r="E36" s="12">
        <f t="shared" si="4"/>
        <v>2500000</v>
      </c>
    </row>
    <row r="37" spans="1:5" x14ac:dyDescent="0.3">
      <c r="A37" s="43">
        <v>22020401</v>
      </c>
      <c r="B37" s="44" t="s">
        <v>50</v>
      </c>
      <c r="C37" s="41">
        <v>5000000</v>
      </c>
      <c r="D37" s="41"/>
      <c r="E37" s="41">
        <v>2000000</v>
      </c>
    </row>
    <row r="38" spans="1:5" x14ac:dyDescent="0.3">
      <c r="A38" s="43">
        <v>22020402</v>
      </c>
      <c r="B38" s="44" t="s">
        <v>51</v>
      </c>
      <c r="C38" s="41">
        <v>500000</v>
      </c>
      <c r="D38" s="41"/>
      <c r="E38" s="41">
        <v>500000</v>
      </c>
    </row>
    <row r="39" spans="1:5" x14ac:dyDescent="0.3">
      <c r="A39" s="43">
        <v>22020403</v>
      </c>
      <c r="B39" s="44" t="s">
        <v>52</v>
      </c>
      <c r="C39" s="41"/>
      <c r="D39" s="41"/>
      <c r="E39" s="41"/>
    </row>
    <row r="40" spans="1:5" x14ac:dyDescent="0.3">
      <c r="A40" s="43">
        <v>22020404</v>
      </c>
      <c r="B40" s="44" t="s">
        <v>53</v>
      </c>
      <c r="C40" s="41">
        <v>500000</v>
      </c>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5000000</v>
      </c>
      <c r="D45" s="12">
        <f t="shared" ref="D45:E45" si="5">SUM(D46:D47)</f>
        <v>0</v>
      </c>
      <c r="E45" s="12">
        <f t="shared" si="5"/>
        <v>5000000</v>
      </c>
    </row>
    <row r="46" spans="1:5" x14ac:dyDescent="0.3">
      <c r="A46" s="43">
        <v>22020501</v>
      </c>
      <c r="B46" s="44" t="s">
        <v>59</v>
      </c>
      <c r="C46" s="41">
        <v>5000000</v>
      </c>
      <c r="D46" s="41"/>
      <c r="E46" s="41">
        <v>5000000</v>
      </c>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5000000</v>
      </c>
      <c r="D63" s="12">
        <f t="shared" ref="D63:E63" si="8">SUM(D64:D66)</f>
        <v>1840000</v>
      </c>
      <c r="E63" s="12">
        <f t="shared" si="8"/>
        <v>5000000</v>
      </c>
    </row>
    <row r="64" spans="1:5" x14ac:dyDescent="0.3">
      <c r="A64" s="43">
        <v>22020801</v>
      </c>
      <c r="B64" s="44" t="s">
        <v>77</v>
      </c>
      <c r="C64" s="41">
        <v>5000000</v>
      </c>
      <c r="D64" s="41">
        <v>1840000</v>
      </c>
      <c r="E64" s="41">
        <v>5000000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14632215</v>
      </c>
      <c r="D70" s="12">
        <f t="shared" ref="D70:E70" si="10">SUM(D71:D83)</f>
        <v>6700000</v>
      </c>
      <c r="E70" s="12">
        <f t="shared" si="10"/>
        <v>14500000</v>
      </c>
    </row>
    <row r="71" spans="1:5" x14ac:dyDescent="0.3">
      <c r="A71" s="43">
        <v>22021001</v>
      </c>
      <c r="B71" s="44" t="s">
        <v>84</v>
      </c>
      <c r="C71" s="41">
        <v>3000000</v>
      </c>
      <c r="D71" s="41">
        <v>1930000</v>
      </c>
      <c r="E71" s="41">
        <v>2000000</v>
      </c>
    </row>
    <row r="72" spans="1:5" x14ac:dyDescent="0.3">
      <c r="A72" s="43">
        <v>22021002</v>
      </c>
      <c r="B72" s="44" t="s">
        <v>85</v>
      </c>
      <c r="C72" s="41">
        <v>1500000</v>
      </c>
      <c r="D72" s="41">
        <v>580000</v>
      </c>
      <c r="E72" s="41">
        <v>2500000</v>
      </c>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10132215</v>
      </c>
      <c r="D76" s="41">
        <v>4190000</v>
      </c>
      <c r="E76" s="41">
        <v>10000000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0</v>
      </c>
      <c r="D84" s="12">
        <f t="shared" ref="D84:E84" si="11">D85</f>
        <v>0</v>
      </c>
      <c r="E84" s="12">
        <f t="shared" si="11"/>
        <v>0</v>
      </c>
    </row>
    <row r="85" spans="1:5" s="1" customFormat="1" x14ac:dyDescent="0.3">
      <c r="A85" s="4">
        <v>220401</v>
      </c>
      <c r="B85" s="5" t="s">
        <v>98</v>
      </c>
      <c r="C85" s="12">
        <f>SUM(C86:C87)</f>
        <v>0</v>
      </c>
      <c r="D85" s="12">
        <f>SUM(D86:D87)</f>
        <v>0</v>
      </c>
      <c r="E85" s="12">
        <f>SUM(E86:E87)</f>
        <v>0</v>
      </c>
    </row>
    <row r="86" spans="1:5" x14ac:dyDescent="0.3">
      <c r="A86" s="43">
        <v>22040105</v>
      </c>
      <c r="B86" s="44" t="s">
        <v>99</v>
      </c>
      <c r="C86" s="41"/>
      <c r="D86" s="41"/>
      <c r="E86" s="41"/>
    </row>
    <row r="87" spans="1:5"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EyS7uXmc6EDxcj/ziN1xMn47R58SYbSEta2clo3qu2FV06rGY+JD1qST2/yH3nmh2/tzvmy5rgCgNkKLnodKbg==" saltValue="eT86pOUqKxOMpl/qnF9ojQ==" spinCount="100000" sheet="1" objects="1" scenarios="1" formatColumns="0" formatRows="0" selectLockedCells="1"/>
  <mergeCells count="3">
    <mergeCell ref="A3:E3"/>
    <mergeCell ref="A4:E4"/>
    <mergeCell ref="A5:E5"/>
  </mergeCells>
  <pageMargins left="0.67291666666666672" right="0.51181102362204722" top="0.74803149606299213" bottom="0.74803149606299213" header="0.31496062992125984" footer="0.31496062992125984"/>
  <pageSetup scale="69" orientation="landscape" r:id="rId1"/>
  <headerFooter>
    <oddFooter>&amp;CPage  27</oddFooter>
  </headerFooter>
  <rowBreaks count="1" manualBreakCount="1">
    <brk id="45"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E25"/>
  <sheetViews>
    <sheetView view="pageBreakPreview"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3" width="26.1796875" style="49" customWidth="1"/>
    <col min="4" max="4" width="25" style="49" bestFit="1" customWidth="1"/>
    <col min="5" max="5" width="26" style="49" customWidth="1"/>
    <col min="6" max="16384" width="8.81640625" style="49"/>
  </cols>
  <sheetData>
    <row r="2" spans="1:5" x14ac:dyDescent="0.3">
      <c r="A2" s="162" t="s">
        <v>528</v>
      </c>
      <c r="B2" s="162"/>
      <c r="C2" s="162"/>
      <c r="D2" s="162"/>
      <c r="E2" s="162"/>
    </row>
    <row r="3" spans="1:5" ht="26.5" customHeight="1" x14ac:dyDescent="0.3">
      <c r="A3" s="166" t="s">
        <v>748</v>
      </c>
      <c r="B3" s="166"/>
      <c r="C3" s="166"/>
      <c r="D3" s="166"/>
      <c r="E3" s="166"/>
    </row>
    <row r="4" spans="1:5" x14ac:dyDescent="0.3">
      <c r="A4" s="163" t="s">
        <v>692</v>
      </c>
      <c r="B4" s="163"/>
      <c r="C4" s="163"/>
      <c r="D4" s="163"/>
      <c r="E4" s="163"/>
    </row>
    <row r="6" spans="1:5" ht="45" x14ac:dyDescent="0.3">
      <c r="A6" s="58" t="s">
        <v>0</v>
      </c>
      <c r="B6" s="58" t="s">
        <v>1</v>
      </c>
      <c r="C6" s="50" t="s">
        <v>596</v>
      </c>
      <c r="D6" s="50" t="s">
        <v>597</v>
      </c>
      <c r="E6" s="50" t="s">
        <v>598</v>
      </c>
    </row>
    <row r="7" spans="1:5" s="1" customFormat="1" x14ac:dyDescent="0.3">
      <c r="A7" s="3">
        <v>21</v>
      </c>
      <c r="B7" s="3" t="s">
        <v>4</v>
      </c>
      <c r="C7" s="12">
        <f>C8+C13+C20</f>
        <v>193761335</v>
      </c>
      <c r="D7" s="12">
        <f t="shared" ref="D7:E7" si="0">D8+D13+D20</f>
        <v>61254132.359999999</v>
      </c>
      <c r="E7" s="12">
        <f t="shared" si="0"/>
        <v>100090548</v>
      </c>
    </row>
    <row r="8" spans="1:5" s="1" customFormat="1" x14ac:dyDescent="0.3">
      <c r="A8" s="3">
        <v>2101</v>
      </c>
      <c r="B8" s="3" t="s">
        <v>5</v>
      </c>
      <c r="C8" s="12">
        <f>C9</f>
        <v>193761335</v>
      </c>
      <c r="D8" s="12">
        <f t="shared" ref="D8:E8" si="1">D9</f>
        <v>61254132.359999999</v>
      </c>
      <c r="E8" s="12">
        <f t="shared" si="1"/>
        <v>100090548</v>
      </c>
    </row>
    <row r="9" spans="1:5" s="1" customFormat="1" x14ac:dyDescent="0.3">
      <c r="A9" s="3">
        <v>210101</v>
      </c>
      <c r="B9" s="3" t="s">
        <v>6</v>
      </c>
      <c r="C9" s="12">
        <f>SUM(C10:C12)</f>
        <v>193761335</v>
      </c>
      <c r="D9" s="12">
        <f t="shared" ref="D9:E9" si="2">SUM(D10:D12)</f>
        <v>61254132.359999999</v>
      </c>
      <c r="E9" s="12">
        <f t="shared" si="2"/>
        <v>100090548</v>
      </c>
    </row>
    <row r="10" spans="1:5" x14ac:dyDescent="0.3">
      <c r="A10" s="59">
        <v>21010101</v>
      </c>
      <c r="B10" s="48" t="s">
        <v>5</v>
      </c>
      <c r="C10" s="70">
        <v>193761335</v>
      </c>
      <c r="D10" s="71">
        <v>61254132.359999999</v>
      </c>
      <c r="E10" s="71">
        <v>100090548</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MbH22EPLqB9sueTeJd2tSMEOdsTQ4hOSh8+IloUqdqNieiTjXPw+Blm0lAnRpTHWfczOeb7AJfxk+ZHhUzKFHA==" saltValue="yyRfEwCH/F0yDtS/oGnd1Q==" spinCount="100000" sheet="1" objects="1" scenarios="1" formatColumns="0" formatRows="0" selectLockedCells="1"/>
  <mergeCells count="3">
    <mergeCell ref="A2:E2"/>
    <mergeCell ref="A3:E3"/>
    <mergeCell ref="A4:E4"/>
  </mergeCells>
  <pageMargins left="0.63749999999999996" right="0.51181102362204722" top="0.74803149606299213" bottom="0.74803149606299213" header="0.31496062992125984" footer="0.31496062992125984"/>
  <pageSetup scale="85" orientation="landscape" r:id="rId1"/>
  <headerFooter>
    <oddFooter>&amp;CPage  30</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3:E98"/>
  <sheetViews>
    <sheetView view="pageBreakPreview" topLeftCell="A41"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62" t="s">
        <v>529</v>
      </c>
      <c r="B3" s="162"/>
      <c r="C3" s="162"/>
      <c r="D3" s="162"/>
      <c r="E3" s="162"/>
    </row>
    <row r="4" spans="1:5" ht="28.9" customHeight="1" x14ac:dyDescent="0.3">
      <c r="A4" s="166" t="s">
        <v>749</v>
      </c>
      <c r="B4" s="166"/>
      <c r="C4" s="166"/>
      <c r="D4" s="166"/>
      <c r="E4" s="166"/>
    </row>
    <row r="5" spans="1:5" x14ac:dyDescent="0.3">
      <c r="A5" s="163" t="s">
        <v>692</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C8+C84+C88+C93</f>
        <v>218250000</v>
      </c>
      <c r="D7" s="12">
        <f t="shared" ref="D7:E7" si="0">D8+D84+D88+D93</f>
        <v>31608000</v>
      </c>
      <c r="E7" s="12">
        <f t="shared" si="0"/>
        <v>55400000</v>
      </c>
    </row>
    <row r="8" spans="1:5" s="1" customFormat="1" x14ac:dyDescent="0.3">
      <c r="A8" s="4">
        <v>2202</v>
      </c>
      <c r="B8" s="5" t="s">
        <v>21</v>
      </c>
      <c r="C8" s="12">
        <f>C9+C14+C22+C36+C45+C48+C54+C63+C67+C70</f>
        <v>168250000</v>
      </c>
      <c r="D8" s="12">
        <f t="shared" ref="D8:E8" si="1">D9+D14+D22+D36+D45+D48+D54+D63+D67+D70</f>
        <v>31608000</v>
      </c>
      <c r="E8" s="12">
        <f t="shared" si="1"/>
        <v>55400000</v>
      </c>
    </row>
    <row r="9" spans="1:5" s="1" customFormat="1" x14ac:dyDescent="0.3">
      <c r="A9" s="4">
        <v>220201</v>
      </c>
      <c r="B9" s="5" t="s">
        <v>22</v>
      </c>
      <c r="C9" s="12">
        <f>SUM(C10:C13)</f>
        <v>5000000</v>
      </c>
      <c r="D9" s="12">
        <f t="shared" ref="D9:E9" si="2">SUM(D10:D13)</f>
        <v>2505000</v>
      </c>
      <c r="E9" s="12">
        <f t="shared" si="2"/>
        <v>3000000</v>
      </c>
    </row>
    <row r="10" spans="1:5" x14ac:dyDescent="0.3">
      <c r="A10" s="43">
        <v>22020101</v>
      </c>
      <c r="B10" s="44" t="s">
        <v>23</v>
      </c>
      <c r="C10" s="41"/>
      <c r="D10" s="41"/>
      <c r="E10" s="41"/>
    </row>
    <row r="11" spans="1:5" x14ac:dyDescent="0.3">
      <c r="A11" s="43">
        <v>22020102</v>
      </c>
      <c r="B11" s="44" t="s">
        <v>24</v>
      </c>
      <c r="C11" s="41">
        <v>5000000</v>
      </c>
      <c r="D11" s="41">
        <v>2505000</v>
      </c>
      <c r="E11" s="41">
        <v>3000000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200000</v>
      </c>
      <c r="D14" s="12">
        <f>SUM(D15:D21)</f>
        <v>0</v>
      </c>
      <c r="E14" s="12">
        <f>SUM(E15:E21)</f>
        <v>0</v>
      </c>
    </row>
    <row r="15" spans="1:5" x14ac:dyDescent="0.3">
      <c r="A15" s="43">
        <v>22020201</v>
      </c>
      <c r="B15" s="44" t="s">
        <v>28</v>
      </c>
      <c r="C15" s="41"/>
      <c r="D15" s="41"/>
      <c r="E15" s="41"/>
    </row>
    <row r="16" spans="1:5" x14ac:dyDescent="0.3">
      <c r="A16" s="43">
        <v>22020202</v>
      </c>
      <c r="B16" s="44" t="s">
        <v>29</v>
      </c>
      <c r="C16" s="41">
        <v>200000</v>
      </c>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4000000</v>
      </c>
      <c r="D22" s="12">
        <f t="shared" ref="D22:E22" si="3">SUM(D23:D35)</f>
        <v>1750000</v>
      </c>
      <c r="E22" s="12">
        <f t="shared" si="3"/>
        <v>2300000</v>
      </c>
    </row>
    <row r="23" spans="1:5" x14ac:dyDescent="0.3">
      <c r="A23" s="43">
        <v>22020301</v>
      </c>
      <c r="B23" s="44" t="s">
        <v>36</v>
      </c>
      <c r="C23" s="41">
        <v>1500000</v>
      </c>
      <c r="D23" s="41">
        <v>275000</v>
      </c>
      <c r="E23" s="41">
        <v>300000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1000000</v>
      </c>
      <c r="D27" s="41">
        <v>750000</v>
      </c>
      <c r="E27" s="41">
        <v>500000</v>
      </c>
    </row>
    <row r="28" spans="1:5" x14ac:dyDescent="0.3">
      <c r="A28" s="43">
        <v>22020306</v>
      </c>
      <c r="B28" s="44" t="s">
        <v>41</v>
      </c>
      <c r="C28" s="41">
        <v>1000000</v>
      </c>
      <c r="D28" s="41">
        <v>275000</v>
      </c>
      <c r="E28" s="41">
        <v>1000000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v>500000</v>
      </c>
      <c r="D31" s="41">
        <v>450000</v>
      </c>
      <c r="E31" s="41">
        <v>500000</v>
      </c>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15000000</v>
      </c>
      <c r="D36" s="12">
        <f t="shared" ref="D36:E36" si="4">SUM(D37:D44)</f>
        <v>2387000</v>
      </c>
      <c r="E36" s="12">
        <f t="shared" si="4"/>
        <v>6000000</v>
      </c>
    </row>
    <row r="37" spans="1:5" x14ac:dyDescent="0.3">
      <c r="A37" s="43">
        <v>22020401</v>
      </c>
      <c r="B37" s="44" t="s">
        <v>50</v>
      </c>
      <c r="C37" s="41">
        <v>10000000</v>
      </c>
      <c r="D37" s="41">
        <v>2387000</v>
      </c>
      <c r="E37" s="41">
        <v>5000000</v>
      </c>
    </row>
    <row r="38" spans="1:5" x14ac:dyDescent="0.3">
      <c r="A38" s="43">
        <v>22020402</v>
      </c>
      <c r="B38" s="44" t="s">
        <v>51</v>
      </c>
      <c r="C38" s="41">
        <v>500000</v>
      </c>
      <c r="D38" s="41"/>
      <c r="E38" s="41"/>
    </row>
    <row r="39" spans="1:5" x14ac:dyDescent="0.3">
      <c r="A39" s="43">
        <v>22020403</v>
      </c>
      <c r="B39" s="44" t="s">
        <v>52</v>
      </c>
      <c r="C39" s="41">
        <v>500000</v>
      </c>
      <c r="D39" s="41"/>
      <c r="E39" s="41"/>
    </row>
    <row r="40" spans="1:5" x14ac:dyDescent="0.3">
      <c r="A40" s="43">
        <v>22020404</v>
      </c>
      <c r="B40" s="44" t="s">
        <v>53</v>
      </c>
      <c r="C40" s="41">
        <v>500000</v>
      </c>
      <c r="D40" s="41"/>
      <c r="E40" s="41"/>
    </row>
    <row r="41" spans="1:5" x14ac:dyDescent="0.3">
      <c r="A41" s="43">
        <v>22020405</v>
      </c>
      <c r="B41" s="44" t="s">
        <v>54</v>
      </c>
      <c r="C41" s="41">
        <v>2000000</v>
      </c>
      <c r="D41" s="41"/>
      <c r="E41" s="41">
        <v>1000000</v>
      </c>
    </row>
    <row r="42" spans="1:5" x14ac:dyDescent="0.3">
      <c r="A42" s="43">
        <v>22020406</v>
      </c>
      <c r="B42" s="44" t="s">
        <v>55</v>
      </c>
      <c r="C42" s="41">
        <v>1500000</v>
      </c>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10000000</v>
      </c>
      <c r="D45" s="12">
        <f t="shared" ref="D45:E45" si="5">SUM(D46:D47)</f>
        <v>2175000</v>
      </c>
      <c r="E45" s="12">
        <f t="shared" si="5"/>
        <v>5000000</v>
      </c>
    </row>
    <row r="46" spans="1:5" x14ac:dyDescent="0.3">
      <c r="A46" s="43">
        <v>22020501</v>
      </c>
      <c r="B46" s="44" t="s">
        <v>59</v>
      </c>
      <c r="C46" s="41">
        <v>10000000</v>
      </c>
      <c r="D46" s="41">
        <v>2175000</v>
      </c>
      <c r="E46" s="41">
        <v>5000000</v>
      </c>
    </row>
    <row r="47" spans="1:5" x14ac:dyDescent="0.3">
      <c r="A47" s="43">
        <v>22020502</v>
      </c>
      <c r="B47" s="44" t="s">
        <v>60</v>
      </c>
      <c r="C47" s="41"/>
      <c r="D47" s="41"/>
      <c r="E47" s="41"/>
    </row>
    <row r="48" spans="1:5" s="1" customFormat="1" x14ac:dyDescent="0.3">
      <c r="A48" s="4">
        <v>220206</v>
      </c>
      <c r="B48" s="5" t="s">
        <v>61</v>
      </c>
      <c r="C48" s="12">
        <f>SUM(C49:C53)</f>
        <v>1000000</v>
      </c>
      <c r="D48" s="12">
        <f t="shared" ref="D48:E48" si="6">SUM(D49:D53)</f>
        <v>250000</v>
      </c>
      <c r="E48" s="12">
        <f t="shared" si="6"/>
        <v>500000</v>
      </c>
    </row>
    <row r="49" spans="1:5" x14ac:dyDescent="0.3">
      <c r="A49" s="43">
        <v>22020601</v>
      </c>
      <c r="B49" s="44" t="s">
        <v>62</v>
      </c>
      <c r="C49" s="41"/>
      <c r="D49" s="41"/>
      <c r="E49" s="41"/>
    </row>
    <row r="50" spans="1:5" x14ac:dyDescent="0.3">
      <c r="A50" s="43">
        <v>22020602</v>
      </c>
      <c r="B50" s="44" t="s">
        <v>63</v>
      </c>
      <c r="C50" s="41">
        <v>500000</v>
      </c>
      <c r="D50" s="41"/>
      <c r="E50" s="41"/>
    </row>
    <row r="51" spans="1:5" x14ac:dyDescent="0.3">
      <c r="A51" s="43">
        <v>22020603</v>
      </c>
      <c r="B51" s="44" t="s">
        <v>64</v>
      </c>
      <c r="C51" s="41">
        <v>500000</v>
      </c>
      <c r="D51" s="41">
        <v>250000</v>
      </c>
      <c r="E51" s="41">
        <v>500000</v>
      </c>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500000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v>500000</v>
      </c>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15000000</v>
      </c>
      <c r="D63" s="12">
        <f t="shared" ref="D63:E63" si="8">SUM(D64:D66)</f>
        <v>4275000</v>
      </c>
      <c r="E63" s="12">
        <f t="shared" si="8"/>
        <v>8600000</v>
      </c>
    </row>
    <row r="64" spans="1:5" x14ac:dyDescent="0.3">
      <c r="A64" s="43">
        <v>22020801</v>
      </c>
      <c r="B64" s="44" t="s">
        <v>77</v>
      </c>
      <c r="C64" s="41">
        <v>10000000</v>
      </c>
      <c r="D64" s="41">
        <v>1575000</v>
      </c>
      <c r="E64" s="41">
        <v>5000000</v>
      </c>
    </row>
    <row r="65" spans="1:5" x14ac:dyDescent="0.3">
      <c r="A65" s="43">
        <v>22020802</v>
      </c>
      <c r="B65" s="44" t="s">
        <v>78</v>
      </c>
      <c r="C65" s="41"/>
      <c r="D65" s="41"/>
      <c r="E65" s="41"/>
    </row>
    <row r="66" spans="1:5" x14ac:dyDescent="0.3">
      <c r="A66" s="43">
        <v>22020803</v>
      </c>
      <c r="B66" s="44" t="s">
        <v>79</v>
      </c>
      <c r="C66" s="41">
        <v>5000000</v>
      </c>
      <c r="D66" s="41">
        <v>2700000</v>
      </c>
      <c r="E66" s="41">
        <v>3600000</v>
      </c>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117550000</v>
      </c>
      <c r="D70" s="12">
        <f t="shared" ref="D70:E70" si="10">SUM(D71:D83)</f>
        <v>18266000</v>
      </c>
      <c r="E70" s="12">
        <f t="shared" si="10"/>
        <v>30000000</v>
      </c>
    </row>
    <row r="71" spans="1:5" x14ac:dyDescent="0.3">
      <c r="A71" s="43">
        <v>22021001</v>
      </c>
      <c r="B71" s="44" t="s">
        <v>84</v>
      </c>
      <c r="C71" s="41">
        <v>5000000</v>
      </c>
      <c r="D71" s="41">
        <v>500000</v>
      </c>
      <c r="E71" s="41">
        <v>3000000</v>
      </c>
    </row>
    <row r="72" spans="1:5" x14ac:dyDescent="0.3">
      <c r="A72" s="43">
        <v>22021002</v>
      </c>
      <c r="B72" s="44" t="s">
        <v>85</v>
      </c>
      <c r="C72" s="41">
        <v>2000000</v>
      </c>
      <c r="D72" s="41">
        <v>425000</v>
      </c>
      <c r="E72" s="41">
        <v>500000</v>
      </c>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60550000</v>
      </c>
      <c r="D76" s="41">
        <v>6841000</v>
      </c>
      <c r="E76" s="41">
        <v>16500000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v>50000000</v>
      </c>
      <c r="D81" s="41">
        <v>10500000</v>
      </c>
      <c r="E81" s="41">
        <v>10000000</v>
      </c>
    </row>
    <row r="82" spans="1:5" x14ac:dyDescent="0.3">
      <c r="A82" s="43">
        <v>22021050</v>
      </c>
      <c r="B82" s="44" t="s">
        <v>95</v>
      </c>
      <c r="C82" s="41"/>
      <c r="D82" s="41"/>
      <c r="E82" s="41"/>
    </row>
    <row r="83" spans="1:5" x14ac:dyDescent="0.3">
      <c r="A83" s="43">
        <v>22021052</v>
      </c>
      <c r="B83" s="44" t="s">
        <v>96</v>
      </c>
      <c r="C83" s="41"/>
      <c r="D83" s="41"/>
      <c r="E83" s="41"/>
    </row>
    <row r="84" spans="1:5" s="1" customFormat="1" x14ac:dyDescent="0.3">
      <c r="A84" s="4">
        <v>2204</v>
      </c>
      <c r="B84" s="5" t="s">
        <v>97</v>
      </c>
      <c r="C84" s="12">
        <f>C85</f>
        <v>50000000</v>
      </c>
      <c r="D84" s="12">
        <f t="shared" ref="D84:E84" si="11">D85</f>
        <v>0</v>
      </c>
      <c r="E84" s="12">
        <f t="shared" si="11"/>
        <v>0</v>
      </c>
    </row>
    <row r="85" spans="1:5" s="1" customFormat="1" x14ac:dyDescent="0.3">
      <c r="A85" s="4">
        <v>220401</v>
      </c>
      <c r="B85" s="5" t="s">
        <v>98</v>
      </c>
      <c r="C85" s="12">
        <f>SUM(C86:C87)</f>
        <v>50000000</v>
      </c>
      <c r="D85" s="12">
        <f>SUM(D86:D87)</f>
        <v>0</v>
      </c>
      <c r="E85" s="12">
        <f>SUM(E86:E87)</f>
        <v>0</v>
      </c>
    </row>
    <row r="86" spans="1:5" x14ac:dyDescent="0.3">
      <c r="A86" s="43">
        <v>22040105</v>
      </c>
      <c r="B86" s="44" t="s">
        <v>99</v>
      </c>
      <c r="C86" s="41">
        <v>50000000</v>
      </c>
      <c r="D86" s="41"/>
      <c r="E86" s="41"/>
    </row>
    <row r="87" spans="1:5" x14ac:dyDescent="0.3">
      <c r="A87" s="43">
        <v>22040109</v>
      </c>
      <c r="B87" s="44" t="s">
        <v>100</v>
      </c>
      <c r="C87" s="41"/>
      <c r="D87" s="41"/>
      <c r="E87" s="41"/>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bvexQHbHxATaNT3gKfsTe6S5uGM5naSHyFj5LfYLsXazewIWuQ4HJtMoCDaKr05wgUa4B3t2bjGWfb9DnNBcpg==" saltValue="50PPWJj+bL0QZtC6L/NjRQ=="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61" orientation="landscape" r:id="rId1"/>
  <headerFooter>
    <oddFooter>&amp;CPage  33</oddFooter>
  </headerFooter>
  <rowBreaks count="1" manualBreakCount="1">
    <brk id="51"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F83"/>
  <sheetViews>
    <sheetView view="pageBreakPreview" zoomScale="82" zoomScaleNormal="130" workbookViewId="0">
      <selection activeCell="A31" sqref="A31:XFD31"/>
    </sheetView>
  </sheetViews>
  <sheetFormatPr defaultColWidth="8.81640625" defaultRowHeight="15" x14ac:dyDescent="0.3"/>
  <cols>
    <col min="1" max="1" width="22.26953125" style="49" bestFit="1" customWidth="1"/>
    <col min="2" max="2" width="13.1796875" style="49" bestFit="1" customWidth="1"/>
    <col min="3" max="3" width="50.81640625" style="49" customWidth="1"/>
    <col min="4" max="4" width="24.1796875" style="49" customWidth="1"/>
    <col min="5" max="5" width="24.54296875" style="49" customWidth="1"/>
    <col min="6" max="6" width="24.81640625" style="49" customWidth="1"/>
    <col min="7" max="16384" width="8.81640625" style="49"/>
  </cols>
  <sheetData>
    <row r="1" spans="1:6" x14ac:dyDescent="0.3">
      <c r="A1" s="167" t="s">
        <v>143</v>
      </c>
      <c r="B1" s="167"/>
      <c r="C1" s="167"/>
      <c r="D1" s="167"/>
      <c r="E1" s="167"/>
      <c r="F1" s="150"/>
    </row>
    <row r="2" spans="1:6" x14ac:dyDescent="0.3">
      <c r="A2" s="163" t="s">
        <v>750</v>
      </c>
      <c r="B2" s="163"/>
      <c r="C2" s="163"/>
      <c r="D2" s="163"/>
      <c r="E2" s="163"/>
    </row>
    <row r="3" spans="1:6" x14ac:dyDescent="0.3">
      <c r="A3" s="163" t="s">
        <v>692</v>
      </c>
      <c r="B3" s="163"/>
      <c r="C3" s="163"/>
      <c r="D3" s="163"/>
      <c r="E3" s="163"/>
    </row>
    <row r="5" spans="1:6" ht="45" x14ac:dyDescent="0.3">
      <c r="A5" s="50" t="s">
        <v>145</v>
      </c>
      <c r="B5" s="50" t="s">
        <v>144</v>
      </c>
      <c r="C5" s="50" t="s">
        <v>112</v>
      </c>
      <c r="D5" s="50" t="s">
        <v>596</v>
      </c>
      <c r="E5" s="50" t="s">
        <v>597</v>
      </c>
      <c r="F5" s="50" t="s">
        <v>598</v>
      </c>
    </row>
    <row r="6" spans="1:6" s="1" customFormat="1" x14ac:dyDescent="0.3">
      <c r="A6" s="8" t="s">
        <v>601</v>
      </c>
      <c r="B6" s="4">
        <v>3</v>
      </c>
      <c r="C6" s="5" t="s">
        <v>113</v>
      </c>
      <c r="D6" s="11">
        <f>D7+D30+D35+D40+D49+D52+D56+D68+D75+D81</f>
        <v>604500000</v>
      </c>
      <c r="E6" s="11">
        <f>E7+E30+E35+E40+E49+E52+E56+E68+E75+E81</f>
        <v>317904500</v>
      </c>
      <c r="F6" s="11">
        <f>F7+F30+F35+F40+F49+F52+F56+F68+F75+F81</f>
        <v>343000000</v>
      </c>
    </row>
    <row r="7" spans="1:6" s="1" customFormat="1" x14ac:dyDescent="0.3">
      <c r="A7" s="5"/>
      <c r="B7" s="4">
        <v>32010100</v>
      </c>
      <c r="C7" s="5" t="s">
        <v>114</v>
      </c>
      <c r="D7" s="11">
        <f>SUM(D8:D29)</f>
        <v>338000000</v>
      </c>
      <c r="E7" s="11">
        <f>SUM(E8:E29)</f>
        <v>133854500</v>
      </c>
      <c r="F7" s="11">
        <f>SUM(F8:F29)</f>
        <v>133000000</v>
      </c>
    </row>
    <row r="8" spans="1:6" x14ac:dyDescent="0.3">
      <c r="A8" s="42"/>
      <c r="B8" s="43">
        <v>32010101</v>
      </c>
      <c r="C8" s="44" t="s">
        <v>773</v>
      </c>
      <c r="D8" s="45"/>
      <c r="E8" s="45"/>
      <c r="F8" s="45"/>
    </row>
    <row r="9" spans="1:6" x14ac:dyDescent="0.3">
      <c r="A9" s="60" t="s">
        <v>602</v>
      </c>
      <c r="B9" s="72">
        <v>32010101</v>
      </c>
      <c r="C9" s="73" t="s">
        <v>774</v>
      </c>
      <c r="D9" s="140">
        <v>0</v>
      </c>
      <c r="E9" s="142">
        <v>0</v>
      </c>
      <c r="F9" s="140">
        <v>5000000</v>
      </c>
    </row>
    <row r="10" spans="1:6" x14ac:dyDescent="0.3">
      <c r="A10" s="60" t="s">
        <v>603</v>
      </c>
      <c r="B10" s="72">
        <v>32010101</v>
      </c>
      <c r="C10" s="76" t="s">
        <v>948</v>
      </c>
      <c r="D10" s="140">
        <v>7500000</v>
      </c>
      <c r="E10" s="142">
        <v>2050000</v>
      </c>
      <c r="F10" s="140">
        <v>2500000</v>
      </c>
    </row>
    <row r="11" spans="1:6" x14ac:dyDescent="0.3">
      <c r="A11" s="60" t="s">
        <v>619</v>
      </c>
      <c r="B11" s="72">
        <v>32010101</v>
      </c>
      <c r="C11" s="76" t="s">
        <v>949</v>
      </c>
      <c r="D11" s="140">
        <v>50000000</v>
      </c>
      <c r="E11" s="142">
        <v>28182500</v>
      </c>
      <c r="F11" s="140">
        <v>20000000</v>
      </c>
    </row>
    <row r="12" spans="1:6" x14ac:dyDescent="0.3">
      <c r="A12" s="60" t="s">
        <v>620</v>
      </c>
      <c r="B12" s="72">
        <v>32010101</v>
      </c>
      <c r="C12" s="76" t="s">
        <v>775</v>
      </c>
      <c r="D12" s="140">
        <v>5000000</v>
      </c>
      <c r="E12" s="142">
        <v>0</v>
      </c>
      <c r="F12" s="140">
        <v>0</v>
      </c>
    </row>
    <row r="13" spans="1:6" hidden="1" x14ac:dyDescent="0.3">
      <c r="A13" s="60"/>
      <c r="B13" s="72">
        <v>32010102</v>
      </c>
      <c r="C13" s="77" t="s">
        <v>776</v>
      </c>
      <c r="D13" s="140"/>
      <c r="E13" s="142"/>
      <c r="F13" s="140"/>
    </row>
    <row r="14" spans="1:6" x14ac:dyDescent="0.3">
      <c r="A14" s="60" t="s">
        <v>621</v>
      </c>
      <c r="B14" s="72">
        <v>32010102</v>
      </c>
      <c r="C14" s="78" t="s">
        <v>777</v>
      </c>
      <c r="D14" s="140">
        <v>6500000</v>
      </c>
      <c r="E14" s="142">
        <v>0</v>
      </c>
      <c r="F14" s="140">
        <v>1500000</v>
      </c>
    </row>
    <row r="15" spans="1:6" ht="30" customHeight="1" x14ac:dyDescent="0.3">
      <c r="A15" s="60" t="s">
        <v>622</v>
      </c>
      <c r="B15" s="72">
        <v>32010102</v>
      </c>
      <c r="C15" s="79" t="s">
        <v>778</v>
      </c>
      <c r="D15" s="140">
        <v>2000000</v>
      </c>
      <c r="E15" s="139">
        <v>0</v>
      </c>
      <c r="F15" s="140">
        <v>2000000</v>
      </c>
    </row>
    <row r="16" spans="1:6" ht="25" x14ac:dyDescent="0.3">
      <c r="A16" s="60" t="s">
        <v>623</v>
      </c>
      <c r="B16" s="72">
        <v>32010102</v>
      </c>
      <c r="C16" s="79" t="s">
        <v>779</v>
      </c>
      <c r="D16" s="140">
        <v>5000000</v>
      </c>
      <c r="E16" s="139">
        <v>0</v>
      </c>
      <c r="F16" s="140">
        <v>3000000</v>
      </c>
    </row>
    <row r="17" spans="1:6" ht="25" x14ac:dyDescent="0.3">
      <c r="A17" s="60" t="s">
        <v>624</v>
      </c>
      <c r="B17" s="72">
        <v>32010102</v>
      </c>
      <c r="C17" s="80" t="s">
        <v>780</v>
      </c>
      <c r="D17" s="140">
        <v>45000000</v>
      </c>
      <c r="E17" s="139">
        <v>0</v>
      </c>
      <c r="F17" s="140">
        <v>0</v>
      </c>
    </row>
    <row r="18" spans="1:6" ht="25" x14ac:dyDescent="0.3">
      <c r="A18" s="60" t="s">
        <v>625</v>
      </c>
      <c r="B18" s="72">
        <v>32010102</v>
      </c>
      <c r="C18" s="80" t="s">
        <v>914</v>
      </c>
      <c r="D18" s="140">
        <v>75000000</v>
      </c>
      <c r="E18" s="139">
        <v>0</v>
      </c>
      <c r="F18" s="140">
        <v>25000000</v>
      </c>
    </row>
    <row r="19" spans="1:6" x14ac:dyDescent="0.3">
      <c r="A19" s="132"/>
      <c r="B19" s="72">
        <v>32010103</v>
      </c>
      <c r="C19" s="83" t="s">
        <v>781</v>
      </c>
      <c r="D19" s="139"/>
      <c r="E19" s="45"/>
      <c r="F19" s="45"/>
    </row>
    <row r="20" spans="1:6" x14ac:dyDescent="0.3">
      <c r="A20" s="60" t="s">
        <v>935</v>
      </c>
      <c r="B20" s="72">
        <v>32010103</v>
      </c>
      <c r="C20" s="84" t="s">
        <v>782</v>
      </c>
      <c r="D20" s="139">
        <v>110000000</v>
      </c>
      <c r="E20" s="149">
        <v>103622000</v>
      </c>
      <c r="F20" s="139">
        <v>40000000</v>
      </c>
    </row>
    <row r="21" spans="1:6" x14ac:dyDescent="0.3">
      <c r="A21" s="60"/>
      <c r="B21" s="72">
        <v>32010151</v>
      </c>
      <c r="C21" s="83" t="s">
        <v>783</v>
      </c>
      <c r="D21" s="139"/>
      <c r="E21" s="139"/>
      <c r="F21" s="142"/>
    </row>
    <row r="22" spans="1:6" ht="25" x14ac:dyDescent="0.3">
      <c r="A22" s="60" t="s">
        <v>626</v>
      </c>
      <c r="B22" s="72">
        <v>32010151</v>
      </c>
      <c r="C22" s="80" t="s">
        <v>784</v>
      </c>
      <c r="D22" s="139">
        <v>5000000</v>
      </c>
      <c r="E22" s="139"/>
      <c r="F22" s="139">
        <v>7000000</v>
      </c>
    </row>
    <row r="23" spans="1:6" ht="25" x14ac:dyDescent="0.3">
      <c r="A23" s="60" t="s">
        <v>627</v>
      </c>
      <c r="B23" s="72">
        <v>32010151</v>
      </c>
      <c r="C23" s="80" t="s">
        <v>785</v>
      </c>
      <c r="D23" s="139">
        <v>2000000</v>
      </c>
      <c r="E23" s="139"/>
      <c r="F23" s="139">
        <v>2000000</v>
      </c>
    </row>
    <row r="24" spans="1:6" hidden="1" x14ac:dyDescent="0.3">
      <c r="A24" s="60"/>
      <c r="B24" s="72">
        <v>32010154</v>
      </c>
      <c r="C24" s="86" t="s">
        <v>786</v>
      </c>
      <c r="D24" s="139"/>
      <c r="E24" s="142"/>
      <c r="F24" s="139"/>
    </row>
    <row r="25" spans="1:6" ht="26" x14ac:dyDescent="0.3">
      <c r="A25" s="60" t="s">
        <v>628</v>
      </c>
      <c r="B25" s="72">
        <v>32010154</v>
      </c>
      <c r="C25" s="133" t="s">
        <v>915</v>
      </c>
      <c r="D25" s="139">
        <v>15000000</v>
      </c>
      <c r="E25" s="141"/>
      <c r="F25" s="139">
        <v>5000000</v>
      </c>
    </row>
    <row r="26" spans="1:6" ht="25" x14ac:dyDescent="0.3">
      <c r="A26" s="60" t="s">
        <v>629</v>
      </c>
      <c r="B26" s="72">
        <v>32010154</v>
      </c>
      <c r="C26" s="85" t="s">
        <v>787</v>
      </c>
      <c r="D26" s="139">
        <v>5000000</v>
      </c>
      <c r="E26" s="141"/>
      <c r="F26" s="139">
        <v>5000000</v>
      </c>
    </row>
    <row r="27" spans="1:6" ht="26" x14ac:dyDescent="0.3">
      <c r="A27" s="60" t="s">
        <v>630</v>
      </c>
      <c r="B27" s="72">
        <v>32010154</v>
      </c>
      <c r="C27" s="134" t="s">
        <v>916</v>
      </c>
      <c r="D27" s="139">
        <v>0</v>
      </c>
      <c r="E27" s="141"/>
      <c r="F27" s="139">
        <v>10000000</v>
      </c>
    </row>
    <row r="28" spans="1:6" ht="25" x14ac:dyDescent="0.3">
      <c r="A28" s="60" t="s">
        <v>631</v>
      </c>
      <c r="B28" s="72">
        <v>32010154</v>
      </c>
      <c r="C28" s="81" t="s">
        <v>788</v>
      </c>
      <c r="D28" s="139">
        <v>5000000</v>
      </c>
      <c r="E28" s="141"/>
      <c r="F28" s="139">
        <v>5000000</v>
      </c>
    </row>
    <row r="29" spans="1:6" hidden="1" x14ac:dyDescent="0.3">
      <c r="A29" s="132"/>
      <c r="B29" s="43"/>
      <c r="C29" s="135"/>
      <c r="D29" s="45"/>
      <c r="E29" s="45"/>
      <c r="F29" s="45"/>
    </row>
    <row r="30" spans="1:6" s="1" customFormat="1" x14ac:dyDescent="0.3">
      <c r="A30" s="5"/>
      <c r="B30" s="4">
        <v>32010200</v>
      </c>
      <c r="C30" s="5" t="s">
        <v>116</v>
      </c>
      <c r="D30" s="11">
        <f>SUM(D31:D34)</f>
        <v>5000000</v>
      </c>
      <c r="E30" s="11">
        <f>SUM(E31:E34)</f>
        <v>0</v>
      </c>
      <c r="F30" s="11">
        <f>SUM(F31:F34)</f>
        <v>0</v>
      </c>
    </row>
    <row r="31" spans="1:6" hidden="1" x14ac:dyDescent="0.3">
      <c r="A31" s="42"/>
      <c r="B31" s="43">
        <v>32010202</v>
      </c>
      <c r="C31" s="44" t="s">
        <v>117</v>
      </c>
      <c r="D31" s="45"/>
      <c r="E31" s="45"/>
      <c r="F31" s="45"/>
    </row>
    <row r="32" spans="1:6" x14ac:dyDescent="0.3">
      <c r="A32" s="60" t="s">
        <v>632</v>
      </c>
      <c r="B32" s="72">
        <v>32010206</v>
      </c>
      <c r="C32" s="86" t="s">
        <v>789</v>
      </c>
      <c r="D32" s="82">
        <v>5000000</v>
      </c>
      <c r="E32" s="70">
        <v>0</v>
      </c>
      <c r="F32" s="82">
        <v>0</v>
      </c>
    </row>
    <row r="33" spans="1:6" s="101" customFormat="1" ht="27.75" hidden="1" customHeight="1" x14ac:dyDescent="0.3">
      <c r="A33" s="94"/>
      <c r="B33" s="100"/>
      <c r="C33" s="103"/>
      <c r="D33" s="140"/>
      <c r="E33" s="141"/>
      <c r="F33" s="140"/>
    </row>
    <row r="34" spans="1:6" hidden="1" x14ac:dyDescent="0.3">
      <c r="A34" s="50"/>
      <c r="B34" s="47"/>
      <c r="C34" s="46"/>
      <c r="D34" s="45"/>
      <c r="E34" s="45"/>
      <c r="F34" s="45"/>
    </row>
    <row r="35" spans="1:6" s="1" customFormat="1" x14ac:dyDescent="0.3">
      <c r="A35" s="5"/>
      <c r="B35" s="4">
        <v>320103</v>
      </c>
      <c r="C35" s="5" t="s">
        <v>118</v>
      </c>
      <c r="D35" s="11">
        <f>SUM(D36:D39)</f>
        <v>1500000</v>
      </c>
      <c r="E35" s="11">
        <f>SUM(E36:E39)</f>
        <v>0</v>
      </c>
      <c r="F35" s="11">
        <f>SUM(F36:F39)</f>
        <v>0</v>
      </c>
    </row>
    <row r="36" spans="1:6" hidden="1" x14ac:dyDescent="0.3">
      <c r="A36" s="42"/>
      <c r="B36" s="132">
        <v>32010301</v>
      </c>
      <c r="C36" s="44" t="s">
        <v>119</v>
      </c>
      <c r="D36" s="45"/>
      <c r="E36" s="45"/>
      <c r="F36" s="45"/>
    </row>
    <row r="37" spans="1:6" hidden="1" x14ac:dyDescent="0.3">
      <c r="A37" s="42"/>
      <c r="B37" s="72">
        <v>32010304</v>
      </c>
      <c r="C37" s="87" t="s">
        <v>790</v>
      </c>
      <c r="D37" s="82"/>
      <c r="E37" s="45"/>
      <c r="F37" s="45"/>
    </row>
    <row r="38" spans="1:6" x14ac:dyDescent="0.3">
      <c r="A38" s="60" t="s">
        <v>633</v>
      </c>
      <c r="B38" s="72">
        <v>32010304</v>
      </c>
      <c r="C38" s="88" t="s">
        <v>791</v>
      </c>
      <c r="D38" s="139">
        <v>1500000</v>
      </c>
      <c r="E38" s="45">
        <v>0</v>
      </c>
      <c r="F38" s="45">
        <v>0</v>
      </c>
    </row>
    <row r="39" spans="1:6" x14ac:dyDescent="0.3">
      <c r="A39" s="132"/>
      <c r="B39" s="43"/>
      <c r="C39" s="44"/>
      <c r="D39" s="45"/>
      <c r="E39" s="45"/>
      <c r="F39" s="45"/>
    </row>
    <row r="40" spans="1:6" s="1" customFormat="1" x14ac:dyDescent="0.3">
      <c r="A40" s="5"/>
      <c r="B40" s="4">
        <v>32010400</v>
      </c>
      <c r="C40" s="5" t="s">
        <v>120</v>
      </c>
      <c r="D40" s="11">
        <f>SUM(D41:D48)</f>
        <v>240000000</v>
      </c>
      <c r="E40" s="11">
        <f>SUM(E41:E48)</f>
        <v>184050000</v>
      </c>
      <c r="F40" s="11">
        <f>SUM(F41:F48)</f>
        <v>205000000</v>
      </c>
    </row>
    <row r="41" spans="1:6" x14ac:dyDescent="0.3">
      <c r="A41" s="42"/>
      <c r="B41" s="43">
        <v>32010405</v>
      </c>
      <c r="C41" s="44" t="s">
        <v>121</v>
      </c>
      <c r="D41" s="45"/>
      <c r="E41" s="45"/>
      <c r="F41" s="45"/>
    </row>
    <row r="42" spans="1:6" ht="25" x14ac:dyDescent="0.3">
      <c r="A42" s="60" t="s">
        <v>634</v>
      </c>
      <c r="B42" s="89">
        <v>32010405</v>
      </c>
      <c r="C42" s="73" t="s">
        <v>917</v>
      </c>
      <c r="D42" s="90">
        <v>0</v>
      </c>
      <c r="E42" s="91">
        <v>0</v>
      </c>
      <c r="F42" s="143">
        <v>30000000</v>
      </c>
    </row>
    <row r="43" spans="1:6" x14ac:dyDescent="0.3">
      <c r="A43" s="60" t="s">
        <v>635</v>
      </c>
      <c r="B43" s="89">
        <v>32010405</v>
      </c>
      <c r="C43" s="73" t="s">
        <v>926</v>
      </c>
      <c r="D43" s="90">
        <v>0</v>
      </c>
      <c r="E43" s="90">
        <v>0</v>
      </c>
      <c r="F43" s="143">
        <v>85000000</v>
      </c>
    </row>
    <row r="44" spans="1:6" ht="17.25" customHeight="1" x14ac:dyDescent="0.3">
      <c r="A44" s="60" t="s">
        <v>636</v>
      </c>
      <c r="B44" s="89">
        <v>32010405</v>
      </c>
      <c r="C44" s="73" t="s">
        <v>929</v>
      </c>
      <c r="D44" s="143">
        <v>230000000</v>
      </c>
      <c r="E44" s="143">
        <v>175550000</v>
      </c>
      <c r="F44" s="143">
        <v>80000000</v>
      </c>
    </row>
    <row r="45" spans="1:6" hidden="1" x14ac:dyDescent="0.3">
      <c r="A45" s="60"/>
      <c r="B45" s="43">
        <v>32010406</v>
      </c>
      <c r="C45" s="44" t="s">
        <v>122</v>
      </c>
      <c r="D45" s="45"/>
      <c r="E45" s="45"/>
      <c r="F45" s="45"/>
    </row>
    <row r="46" spans="1:6" x14ac:dyDescent="0.3">
      <c r="A46" s="60" t="s">
        <v>792</v>
      </c>
      <c r="B46" s="43">
        <v>32010407</v>
      </c>
      <c r="C46" s="135" t="s">
        <v>928</v>
      </c>
      <c r="D46" s="45">
        <v>10000000</v>
      </c>
      <c r="E46" s="45">
        <v>8500000</v>
      </c>
      <c r="F46" s="45">
        <v>10000000</v>
      </c>
    </row>
    <row r="47" spans="1:6" hidden="1" x14ac:dyDescent="0.3">
      <c r="A47" s="42"/>
      <c r="B47" s="43"/>
      <c r="C47" s="44"/>
      <c r="D47" s="45"/>
      <c r="E47" s="45"/>
      <c r="F47" s="45"/>
    </row>
    <row r="48" spans="1:6" hidden="1" x14ac:dyDescent="0.3">
      <c r="A48" s="44"/>
      <c r="B48" s="43"/>
      <c r="C48" s="44"/>
      <c r="D48" s="45"/>
      <c r="E48" s="45"/>
      <c r="F48" s="45"/>
    </row>
    <row r="49" spans="1:6" s="1" customFormat="1" x14ac:dyDescent="0.3">
      <c r="A49" s="5"/>
      <c r="B49" s="4">
        <v>320105</v>
      </c>
      <c r="C49" s="5" t="s">
        <v>125</v>
      </c>
      <c r="D49" s="11">
        <f>SUM(D50:D51)</f>
        <v>0</v>
      </c>
      <c r="E49" s="11">
        <f>SUM(E50:E51)</f>
        <v>0</v>
      </c>
      <c r="F49" s="11">
        <f>SUM(F50:F51)</f>
        <v>0</v>
      </c>
    </row>
    <row r="50" spans="1:6" hidden="1" x14ac:dyDescent="0.3">
      <c r="A50" s="42"/>
      <c r="B50" s="43">
        <v>32010501</v>
      </c>
      <c r="C50" s="44" t="s">
        <v>126</v>
      </c>
      <c r="D50" s="45"/>
      <c r="E50" s="45"/>
      <c r="F50" s="45"/>
    </row>
    <row r="51" spans="1:6" hidden="1" x14ac:dyDescent="0.3">
      <c r="A51" s="44"/>
      <c r="B51" s="43"/>
      <c r="C51" s="44"/>
      <c r="D51" s="45"/>
      <c r="E51" s="45"/>
      <c r="F51" s="45"/>
    </row>
    <row r="52" spans="1:6" s="1" customFormat="1" x14ac:dyDescent="0.3">
      <c r="A52" s="5"/>
      <c r="B52" s="4">
        <v>320106</v>
      </c>
      <c r="C52" s="5" t="s">
        <v>127</v>
      </c>
      <c r="D52" s="11">
        <f>SUM(D53:D55)</f>
        <v>20000000</v>
      </c>
      <c r="E52" s="11">
        <f>SUM(E53:E55)</f>
        <v>0</v>
      </c>
      <c r="F52" s="11">
        <f>SUM(F53:F55)</f>
        <v>5000000</v>
      </c>
    </row>
    <row r="53" spans="1:6" x14ac:dyDescent="0.3">
      <c r="A53" s="60" t="s">
        <v>793</v>
      </c>
      <c r="B53" s="43">
        <v>32010601</v>
      </c>
      <c r="C53" s="44" t="s">
        <v>128</v>
      </c>
      <c r="D53" s="45">
        <v>10000000</v>
      </c>
      <c r="E53" s="45"/>
      <c r="F53" s="45">
        <v>2500000</v>
      </c>
    </row>
    <row r="54" spans="1:6" x14ac:dyDescent="0.3">
      <c r="A54" s="60" t="s">
        <v>794</v>
      </c>
      <c r="B54" s="43">
        <v>32010602</v>
      </c>
      <c r="C54" s="44" t="s">
        <v>129</v>
      </c>
      <c r="D54" s="45">
        <v>10000000</v>
      </c>
      <c r="E54" s="45"/>
      <c r="F54" s="45">
        <v>2500000</v>
      </c>
    </row>
    <row r="55" spans="1:6" hidden="1" x14ac:dyDescent="0.3">
      <c r="A55" s="44"/>
      <c r="B55" s="43"/>
      <c r="C55" s="44"/>
      <c r="D55" s="45"/>
      <c r="E55" s="45"/>
      <c r="F55" s="45"/>
    </row>
    <row r="56" spans="1:6" s="1" customFormat="1" x14ac:dyDescent="0.3">
      <c r="A56" s="5"/>
      <c r="B56" s="4">
        <v>320109</v>
      </c>
      <c r="C56" s="5" t="s">
        <v>130</v>
      </c>
      <c r="D56" s="11">
        <f>SUM(D57:D67)</f>
        <v>0</v>
      </c>
      <c r="E56" s="11">
        <f t="shared" ref="E56:F56" si="0">SUM(E57:E67)</f>
        <v>0</v>
      </c>
      <c r="F56" s="11">
        <f t="shared" si="0"/>
        <v>0</v>
      </c>
    </row>
    <row r="57" spans="1:6" hidden="1" x14ac:dyDescent="0.3">
      <c r="A57" s="42"/>
      <c r="B57" s="43">
        <v>32010903</v>
      </c>
      <c r="C57" s="44" t="s">
        <v>131</v>
      </c>
      <c r="D57" s="45"/>
      <c r="E57" s="45"/>
      <c r="F57" s="45"/>
    </row>
    <row r="58" spans="1:6" hidden="1" x14ac:dyDescent="0.3">
      <c r="A58" s="44"/>
      <c r="B58" s="43"/>
      <c r="C58" s="44"/>
      <c r="D58" s="45"/>
      <c r="E58" s="45"/>
      <c r="F58" s="45"/>
    </row>
    <row r="59" spans="1:6" hidden="1" x14ac:dyDescent="0.3">
      <c r="A59" s="42"/>
      <c r="B59" s="43">
        <v>32010904</v>
      </c>
      <c r="C59" s="44" t="s">
        <v>132</v>
      </c>
      <c r="D59" s="45"/>
      <c r="E59" s="45"/>
      <c r="F59" s="45"/>
    </row>
    <row r="60" spans="1:6" hidden="1" x14ac:dyDescent="0.3">
      <c r="A60" s="44"/>
      <c r="B60" s="43"/>
      <c r="C60" s="44"/>
      <c r="D60" s="45"/>
      <c r="E60" s="45"/>
      <c r="F60" s="45"/>
    </row>
    <row r="61" spans="1:6" hidden="1" x14ac:dyDescent="0.3">
      <c r="A61" s="42"/>
      <c r="B61" s="43">
        <v>32010935</v>
      </c>
      <c r="C61" s="44" t="s">
        <v>133</v>
      </c>
      <c r="D61" s="45"/>
      <c r="E61" s="45"/>
      <c r="F61" s="45"/>
    </row>
    <row r="62" spans="1:6" hidden="1" x14ac:dyDescent="0.3">
      <c r="A62" s="44"/>
      <c r="B62" s="43"/>
      <c r="C62" s="44"/>
      <c r="D62" s="45"/>
      <c r="E62" s="45"/>
      <c r="F62" s="45"/>
    </row>
    <row r="63" spans="1:6" hidden="1" x14ac:dyDescent="0.3">
      <c r="A63" s="44"/>
      <c r="B63" s="43"/>
      <c r="C63" s="44"/>
      <c r="D63" s="45"/>
      <c r="E63" s="45"/>
      <c r="F63" s="45"/>
    </row>
    <row r="64" spans="1:6" hidden="1" x14ac:dyDescent="0.3">
      <c r="A64" s="44"/>
      <c r="B64" s="43"/>
      <c r="C64" s="44"/>
      <c r="D64" s="45"/>
      <c r="E64" s="45"/>
      <c r="F64" s="45"/>
    </row>
    <row r="65" spans="1:6" hidden="1" x14ac:dyDescent="0.3">
      <c r="A65" s="42"/>
      <c r="B65" s="43">
        <v>32010936</v>
      </c>
      <c r="C65" s="44" t="s">
        <v>134</v>
      </c>
      <c r="D65" s="45"/>
      <c r="E65" s="45"/>
      <c r="F65" s="45"/>
    </row>
    <row r="66" spans="1:6" hidden="1" x14ac:dyDescent="0.3">
      <c r="A66" s="44"/>
      <c r="B66" s="43"/>
      <c r="C66" s="44"/>
      <c r="D66" s="45"/>
      <c r="E66" s="45"/>
      <c r="F66" s="45"/>
    </row>
    <row r="67" spans="1:6" hidden="1" x14ac:dyDescent="0.3">
      <c r="A67" s="44"/>
      <c r="B67" s="43"/>
      <c r="C67" s="44"/>
      <c r="D67" s="45"/>
      <c r="E67" s="45"/>
      <c r="F67" s="45"/>
    </row>
    <row r="68" spans="1:6" s="1" customFormat="1" x14ac:dyDescent="0.3">
      <c r="A68" s="5"/>
      <c r="B68" s="4">
        <v>320201</v>
      </c>
      <c r="C68" s="5" t="s">
        <v>146</v>
      </c>
      <c r="D68" s="11">
        <f>SUM(D69:D74)</f>
        <v>0</v>
      </c>
      <c r="E68" s="11">
        <f t="shared" ref="E68:F68" si="1">SUM(E69:E74)</f>
        <v>0</v>
      </c>
      <c r="F68" s="11">
        <f t="shared" si="1"/>
        <v>0</v>
      </c>
    </row>
    <row r="69" spans="1:6" hidden="1" x14ac:dyDescent="0.3">
      <c r="A69" s="42"/>
      <c r="B69" s="43">
        <v>32020101</v>
      </c>
      <c r="C69" s="44" t="s">
        <v>135</v>
      </c>
      <c r="D69" s="45"/>
      <c r="E69" s="45"/>
      <c r="F69" s="45"/>
    </row>
    <row r="70" spans="1:6" hidden="1" x14ac:dyDescent="0.3">
      <c r="A70" s="44"/>
      <c r="B70" s="43"/>
      <c r="C70" s="44"/>
      <c r="D70" s="45"/>
      <c r="E70" s="45"/>
      <c r="F70" s="45"/>
    </row>
    <row r="71" spans="1:6" hidden="1" x14ac:dyDescent="0.3">
      <c r="A71" s="42"/>
      <c r="B71" s="43">
        <v>32020102</v>
      </c>
      <c r="C71" s="44" t="s">
        <v>136</v>
      </c>
      <c r="D71" s="45"/>
      <c r="E71" s="45"/>
      <c r="F71" s="45"/>
    </row>
    <row r="72" spans="1:6" hidden="1" x14ac:dyDescent="0.3">
      <c r="A72" s="44"/>
      <c r="B72" s="43"/>
      <c r="C72" s="44"/>
      <c r="D72" s="45"/>
      <c r="E72" s="45"/>
      <c r="F72" s="45"/>
    </row>
    <row r="73" spans="1:6" hidden="1" x14ac:dyDescent="0.3">
      <c r="A73" s="42"/>
      <c r="B73" s="43">
        <v>32020104</v>
      </c>
      <c r="C73" s="44" t="s">
        <v>137</v>
      </c>
      <c r="D73" s="45"/>
      <c r="E73" s="45"/>
      <c r="F73" s="45"/>
    </row>
    <row r="74" spans="1:6" hidden="1" x14ac:dyDescent="0.3">
      <c r="A74" s="44"/>
      <c r="B74" s="43"/>
      <c r="C74" s="44"/>
      <c r="D74" s="45"/>
      <c r="E74" s="45"/>
      <c r="F74" s="45"/>
    </row>
    <row r="75" spans="1:6" s="1" customFormat="1" x14ac:dyDescent="0.3">
      <c r="A75" s="5"/>
      <c r="B75" s="4">
        <v>320301</v>
      </c>
      <c r="C75" s="5" t="s">
        <v>138</v>
      </c>
      <c r="D75" s="11">
        <f>SUM(D76:D80)</f>
        <v>0</v>
      </c>
      <c r="E75" s="11">
        <f t="shared" ref="E75:F75" si="2">SUM(E76:E80)</f>
        <v>0</v>
      </c>
      <c r="F75" s="11">
        <f t="shared" si="2"/>
        <v>0</v>
      </c>
    </row>
    <row r="76" spans="1:6" hidden="1" x14ac:dyDescent="0.3">
      <c r="A76" s="42"/>
      <c r="B76" s="43">
        <v>32030101</v>
      </c>
      <c r="C76" s="44" t="s">
        <v>139</v>
      </c>
      <c r="D76" s="45"/>
      <c r="E76" s="45"/>
      <c r="F76" s="45"/>
    </row>
    <row r="77" spans="1:6" hidden="1" x14ac:dyDescent="0.3">
      <c r="A77" s="42"/>
      <c r="B77" s="43">
        <v>32030109</v>
      </c>
      <c r="C77" s="44" t="s">
        <v>140</v>
      </c>
      <c r="D77" s="45"/>
      <c r="E77" s="45"/>
      <c r="F77" s="45"/>
    </row>
    <row r="78" spans="1:6" hidden="1" x14ac:dyDescent="0.3">
      <c r="A78" s="42"/>
      <c r="B78" s="43">
        <v>32030110</v>
      </c>
      <c r="C78" s="44" t="s">
        <v>141</v>
      </c>
      <c r="D78" s="45"/>
      <c r="E78" s="45"/>
      <c r="F78" s="45"/>
    </row>
    <row r="79" spans="1:6" hidden="1" x14ac:dyDescent="0.3">
      <c r="A79" s="46"/>
      <c r="B79" s="47"/>
      <c r="C79" s="46"/>
      <c r="D79" s="45"/>
      <c r="E79" s="45"/>
      <c r="F79" s="45"/>
    </row>
    <row r="80" spans="1:6" hidden="1" x14ac:dyDescent="0.3">
      <c r="A80" s="46"/>
      <c r="B80" s="47"/>
      <c r="C80" s="46"/>
      <c r="D80" s="45"/>
      <c r="E80" s="45"/>
      <c r="F80" s="45"/>
    </row>
    <row r="81" spans="1:6" s="1" customFormat="1" x14ac:dyDescent="0.3">
      <c r="A81" s="5"/>
      <c r="B81" s="4">
        <v>32011000</v>
      </c>
      <c r="C81" s="5" t="s">
        <v>142</v>
      </c>
      <c r="D81" s="11">
        <f>SUM(D82:D83)</f>
        <v>0</v>
      </c>
      <c r="E81" s="11">
        <f t="shared" ref="E81:F81" si="3">SUM(E82:E83)</f>
        <v>0</v>
      </c>
      <c r="F81" s="11">
        <f t="shared" si="3"/>
        <v>0</v>
      </c>
    </row>
    <row r="82" spans="1:6" hidden="1" x14ac:dyDescent="0.3">
      <c r="A82" s="42"/>
      <c r="B82" s="46"/>
      <c r="C82" s="46"/>
      <c r="D82" s="45"/>
      <c r="E82" s="45"/>
      <c r="F82" s="45"/>
    </row>
    <row r="83" spans="1:6" hidden="1" x14ac:dyDescent="0.3">
      <c r="A83" s="46"/>
      <c r="B83" s="46"/>
      <c r="C83" s="46"/>
      <c r="D83" s="45"/>
      <c r="E83" s="45"/>
      <c r="F83" s="45"/>
    </row>
  </sheetData>
  <sheetProtection algorithmName="SHA-512" hashValue="zpjmeKq6giDcpA4FNRnucdsjtcFzY/nQUnaVKqre6Ae7TbkoDUAGXx0lx2k0oMeGWioc9s7LVVa985z3gnbKOQ==" saltValue="dBz+2bwDJe0J2jvEa3FVJQ=="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&amp;CPage  35</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E25"/>
  <sheetViews>
    <sheetView view="pageBreakPreview" topLeftCell="B8"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751</v>
      </c>
      <c r="B3" s="166"/>
      <c r="C3" s="166"/>
      <c r="D3" s="166"/>
      <c r="E3" s="166"/>
    </row>
    <row r="4" spans="1:5" x14ac:dyDescent="0.3">
      <c r="A4" s="163" t="s">
        <v>693</v>
      </c>
      <c r="B4" s="163"/>
      <c r="C4" s="163"/>
      <c r="D4" s="163"/>
      <c r="E4" s="163"/>
    </row>
    <row r="6" spans="1:5" ht="45" x14ac:dyDescent="0.3">
      <c r="A6" s="58" t="s">
        <v>0</v>
      </c>
      <c r="B6" s="58" t="s">
        <v>1</v>
      </c>
      <c r="C6" s="50" t="s">
        <v>596</v>
      </c>
      <c r="D6" s="50" t="s">
        <v>597</v>
      </c>
      <c r="E6" s="50" t="s">
        <v>598</v>
      </c>
    </row>
    <row r="7" spans="1:5" s="1" customFormat="1" x14ac:dyDescent="0.3">
      <c r="A7" s="3">
        <v>21</v>
      </c>
      <c r="B7" s="3" t="s">
        <v>4</v>
      </c>
      <c r="C7" s="12">
        <f>C8+C13+C20</f>
        <v>235435820</v>
      </c>
      <c r="D7" s="12">
        <f t="shared" ref="D7:E7" si="0">D8+D13+D20</f>
        <v>98504680</v>
      </c>
      <c r="E7" s="12">
        <f t="shared" si="0"/>
        <v>153144099</v>
      </c>
    </row>
    <row r="8" spans="1:5" s="1" customFormat="1" x14ac:dyDescent="0.3">
      <c r="A8" s="3">
        <v>2101</v>
      </c>
      <c r="B8" s="3" t="s">
        <v>5</v>
      </c>
      <c r="C8" s="12">
        <f>C9</f>
        <v>235435820</v>
      </c>
      <c r="D8" s="12">
        <f t="shared" ref="D8:E8" si="1">D9</f>
        <v>98504680</v>
      </c>
      <c r="E8" s="12">
        <f t="shared" si="1"/>
        <v>153144099</v>
      </c>
    </row>
    <row r="9" spans="1:5" s="1" customFormat="1" x14ac:dyDescent="0.3">
      <c r="A9" s="3">
        <v>210101</v>
      </c>
      <c r="B9" s="3" t="s">
        <v>6</v>
      </c>
      <c r="C9" s="12">
        <f>SUM(C10:C12)</f>
        <v>235435820</v>
      </c>
      <c r="D9" s="12">
        <f t="shared" ref="D9:E9" si="2">SUM(D10:D12)</f>
        <v>98504680</v>
      </c>
      <c r="E9" s="12">
        <f t="shared" si="2"/>
        <v>153144099</v>
      </c>
    </row>
    <row r="10" spans="1:5" x14ac:dyDescent="0.3">
      <c r="A10" s="59">
        <v>21010101</v>
      </c>
      <c r="B10" s="48" t="s">
        <v>5</v>
      </c>
      <c r="C10" s="118">
        <v>235435820</v>
      </c>
      <c r="D10" s="92">
        <v>98504680</v>
      </c>
      <c r="E10" s="71">
        <v>153144099</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ah0pE20RJknfg35kzpgbGPPrzqzHipUmJBwP8YLg4VXTi5aHQgaFXydjqcmVc+xFY4Enwvw9W8ZLOtvp4TpwBA==" saltValue="9FmnHk9oj4xGklN1ULWkpg=="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36</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3:E98"/>
  <sheetViews>
    <sheetView view="pageBreakPreview" topLeftCell="A77"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62" t="s">
        <v>529</v>
      </c>
      <c r="B3" s="162"/>
      <c r="C3" s="162"/>
      <c r="D3" s="162"/>
      <c r="E3" s="162"/>
    </row>
    <row r="4" spans="1:5" ht="28.9" customHeight="1" x14ac:dyDescent="0.3">
      <c r="A4" s="166" t="s">
        <v>752</v>
      </c>
      <c r="B4" s="166"/>
      <c r="C4" s="166"/>
      <c r="D4" s="166"/>
      <c r="E4" s="166"/>
    </row>
    <row r="5" spans="1:5" x14ac:dyDescent="0.3">
      <c r="A5" s="163" t="s">
        <v>693</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C8+C84+C88+C93</f>
        <v>50000000</v>
      </c>
      <c r="D7" s="12">
        <f t="shared" ref="D7:E7" si="0">D8+D84+D88+D93</f>
        <v>10435000</v>
      </c>
      <c r="E7" s="12">
        <f t="shared" si="0"/>
        <v>46300000</v>
      </c>
    </row>
    <row r="8" spans="1:5" s="1" customFormat="1" x14ac:dyDescent="0.3">
      <c r="A8" s="4">
        <v>2202</v>
      </c>
      <c r="B8" s="5" t="s">
        <v>21</v>
      </c>
      <c r="C8" s="12">
        <f>C9+C14+C22+C36+C45+C48+C54+C63+C67+C70</f>
        <v>45500000</v>
      </c>
      <c r="D8" s="12">
        <f t="shared" ref="D8:E8" si="1">D9+D14+D22+D36+D45+D48+D54+D63+D67+D70</f>
        <v>10435000</v>
      </c>
      <c r="E8" s="12">
        <f t="shared" si="1"/>
        <v>44800000</v>
      </c>
    </row>
    <row r="9" spans="1:5" s="1" customFormat="1" x14ac:dyDescent="0.3">
      <c r="A9" s="4">
        <v>220201</v>
      </c>
      <c r="B9" s="5" t="s">
        <v>22</v>
      </c>
      <c r="C9" s="12">
        <f>SUM(C10:C13)</f>
        <v>2500000</v>
      </c>
      <c r="D9" s="12">
        <f t="shared" ref="D9:E9" si="2">SUM(D10:D13)</f>
        <v>1100000</v>
      </c>
      <c r="E9" s="12">
        <f t="shared" si="2"/>
        <v>1500000</v>
      </c>
    </row>
    <row r="10" spans="1:5" x14ac:dyDescent="0.3">
      <c r="A10" s="43">
        <v>22020101</v>
      </c>
      <c r="B10" s="44" t="s">
        <v>23</v>
      </c>
      <c r="C10" s="41"/>
      <c r="D10" s="41"/>
      <c r="E10" s="41"/>
    </row>
    <row r="11" spans="1:5" x14ac:dyDescent="0.3">
      <c r="A11" s="43">
        <v>22020102</v>
      </c>
      <c r="B11" s="44" t="s">
        <v>24</v>
      </c>
      <c r="C11" s="41">
        <v>2500000</v>
      </c>
      <c r="D11" s="41">
        <v>1100000</v>
      </c>
      <c r="E11" s="41">
        <v>1500000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30750000</v>
      </c>
      <c r="D22" s="12">
        <f t="shared" ref="D22:E22" si="3">SUM(D23:D35)</f>
        <v>4180000</v>
      </c>
      <c r="E22" s="12">
        <f t="shared" si="3"/>
        <v>32300000</v>
      </c>
    </row>
    <row r="23" spans="1:5" x14ac:dyDescent="0.3">
      <c r="A23" s="43">
        <v>22020301</v>
      </c>
      <c r="B23" s="44" t="s">
        <v>36</v>
      </c>
      <c r="C23" s="41">
        <v>500000</v>
      </c>
      <c r="D23" s="41"/>
      <c r="E23" s="41">
        <v>200000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250000</v>
      </c>
      <c r="D27" s="41"/>
      <c r="E27" s="41">
        <v>100000</v>
      </c>
    </row>
    <row r="28" spans="1:5" x14ac:dyDescent="0.3">
      <c r="A28" s="43">
        <v>22020306</v>
      </c>
      <c r="B28" s="44" t="s">
        <v>41</v>
      </c>
      <c r="C28" s="41"/>
      <c r="D28" s="41"/>
      <c r="E28" s="41"/>
    </row>
    <row r="29" spans="1:5" x14ac:dyDescent="0.3">
      <c r="A29" s="43">
        <v>22020307</v>
      </c>
      <c r="B29" s="44" t="s">
        <v>42</v>
      </c>
      <c r="C29" s="41">
        <v>20000000</v>
      </c>
      <c r="D29" s="41">
        <v>4180000</v>
      </c>
      <c r="E29" s="41">
        <v>30000000</v>
      </c>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v>10000000</v>
      </c>
      <c r="D33" s="41"/>
      <c r="E33" s="41">
        <v>2000000</v>
      </c>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750000</v>
      </c>
      <c r="D36" s="12">
        <f t="shared" ref="D36:E36" si="4">SUM(D37:D44)</f>
        <v>0</v>
      </c>
      <c r="E36" s="12">
        <f t="shared" si="4"/>
        <v>500000</v>
      </c>
    </row>
    <row r="37" spans="1:5" x14ac:dyDescent="0.3">
      <c r="A37" s="43">
        <v>22020401</v>
      </c>
      <c r="B37" s="44" t="s">
        <v>50</v>
      </c>
      <c r="C37" s="41">
        <v>500000</v>
      </c>
      <c r="D37" s="41"/>
      <c r="E37" s="41">
        <v>500000</v>
      </c>
    </row>
    <row r="38" spans="1:5" x14ac:dyDescent="0.3">
      <c r="A38" s="43">
        <v>22020402</v>
      </c>
      <c r="B38" s="44" t="s">
        <v>51</v>
      </c>
      <c r="C38" s="41">
        <v>250000</v>
      </c>
      <c r="D38" s="41"/>
      <c r="E38" s="41"/>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1500000</v>
      </c>
      <c r="D45" s="12">
        <f t="shared" ref="D45:E45" si="5">SUM(D46:D47)</f>
        <v>0</v>
      </c>
      <c r="E45" s="12">
        <f t="shared" si="5"/>
        <v>1500000</v>
      </c>
    </row>
    <row r="46" spans="1:5" x14ac:dyDescent="0.3">
      <c r="A46" s="43">
        <v>22020501</v>
      </c>
      <c r="B46" s="44" t="s">
        <v>59</v>
      </c>
      <c r="C46" s="41">
        <v>1500000</v>
      </c>
      <c r="D46" s="41"/>
      <c r="E46" s="41">
        <v>1500000</v>
      </c>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2000000</v>
      </c>
      <c r="D63" s="12">
        <f t="shared" ref="D63:E63" si="8">SUM(D64:D66)</f>
        <v>805000</v>
      </c>
      <c r="E63" s="12">
        <f t="shared" si="8"/>
        <v>1500000</v>
      </c>
    </row>
    <row r="64" spans="1:5" x14ac:dyDescent="0.3">
      <c r="A64" s="43">
        <v>22020801</v>
      </c>
      <c r="B64" s="44" t="s">
        <v>77</v>
      </c>
      <c r="C64" s="41">
        <v>2000000</v>
      </c>
      <c r="D64" s="41">
        <v>805000</v>
      </c>
      <c r="E64" s="41">
        <v>1500000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SUM(C71:C83)</f>
        <v>8000000</v>
      </c>
      <c r="D70" s="12">
        <f t="shared" ref="D70:E70" si="10">SUM(D71:D83)</f>
        <v>4350000</v>
      </c>
      <c r="E70" s="12">
        <f t="shared" si="10"/>
        <v>7500000</v>
      </c>
    </row>
    <row r="71" spans="1:5" x14ac:dyDescent="0.3">
      <c r="A71" s="43">
        <v>22021001</v>
      </c>
      <c r="B71" s="44" t="s">
        <v>84</v>
      </c>
      <c r="C71" s="41">
        <v>3000000</v>
      </c>
      <c r="D71" s="41">
        <v>50000</v>
      </c>
      <c r="E71" s="41">
        <v>1000000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5000000</v>
      </c>
      <c r="D76" s="41">
        <v>4300000</v>
      </c>
      <c r="E76" s="41">
        <v>5000000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22021052</v>
      </c>
      <c r="B83" s="44" t="s">
        <v>96</v>
      </c>
      <c r="C83" s="41"/>
      <c r="D83" s="41"/>
      <c r="E83" s="41">
        <v>1500000</v>
      </c>
    </row>
    <row r="84" spans="1:5" s="1" customFormat="1" x14ac:dyDescent="0.3">
      <c r="A84" s="4">
        <v>2204</v>
      </c>
      <c r="B84" s="5" t="s">
        <v>97</v>
      </c>
      <c r="C84" s="12">
        <f>C85</f>
        <v>4500000</v>
      </c>
      <c r="D84" s="12">
        <f t="shared" ref="D84:E84" si="11">D85</f>
        <v>0</v>
      </c>
      <c r="E84" s="12">
        <f t="shared" si="11"/>
        <v>1500000</v>
      </c>
    </row>
    <row r="85" spans="1:5" s="1" customFormat="1" x14ac:dyDescent="0.3">
      <c r="A85" s="4">
        <v>220401</v>
      </c>
      <c r="B85" s="5" t="s">
        <v>98</v>
      </c>
      <c r="C85" s="12">
        <f>SUM(C86:C87)</f>
        <v>4500000</v>
      </c>
      <c r="D85" s="12">
        <f>SUM(D86:D87)</f>
        <v>0</v>
      </c>
      <c r="E85" s="12">
        <f>SUM(E86:E87)</f>
        <v>1500000</v>
      </c>
    </row>
    <row r="86" spans="1:5" x14ac:dyDescent="0.3">
      <c r="A86" s="43">
        <v>22040105</v>
      </c>
      <c r="B86" s="44" t="s">
        <v>99</v>
      </c>
      <c r="C86" s="41"/>
      <c r="D86" s="41"/>
      <c r="E86" s="41"/>
    </row>
    <row r="87" spans="1:5" x14ac:dyDescent="0.3">
      <c r="A87" s="43">
        <v>22040109</v>
      </c>
      <c r="B87" s="44" t="s">
        <v>100</v>
      </c>
      <c r="C87" s="41">
        <v>4500000</v>
      </c>
      <c r="D87" s="41"/>
      <c r="E87" s="41">
        <v>1500000</v>
      </c>
    </row>
    <row r="88" spans="1:5" s="1" customFormat="1" x14ac:dyDescent="0.3">
      <c r="A88" s="4">
        <v>2205</v>
      </c>
      <c r="B88" s="5" t="s">
        <v>101</v>
      </c>
      <c r="C88" s="12">
        <f>C89</f>
        <v>0</v>
      </c>
      <c r="D88" s="12">
        <f t="shared" ref="D88:E88" si="12">D89</f>
        <v>0</v>
      </c>
      <c r="E88" s="12">
        <f t="shared" si="12"/>
        <v>0</v>
      </c>
    </row>
    <row r="89" spans="1:5" s="1" customFormat="1" x14ac:dyDescent="0.3">
      <c r="A89" s="4">
        <v>220501</v>
      </c>
      <c r="B89" s="5" t="s">
        <v>102</v>
      </c>
      <c r="C89" s="12">
        <f>SUM(C90:C92)</f>
        <v>0</v>
      </c>
      <c r="D89" s="12">
        <f t="shared" ref="D89:E89" si="13">SUM(D90:D92)</f>
        <v>0</v>
      </c>
      <c r="E89" s="12">
        <f t="shared" si="13"/>
        <v>0</v>
      </c>
    </row>
    <row r="90" spans="1:5" x14ac:dyDescent="0.3">
      <c r="A90" s="43">
        <v>22050105</v>
      </c>
      <c r="B90" s="44" t="s">
        <v>103</v>
      </c>
      <c r="C90" s="41"/>
      <c r="D90" s="41"/>
      <c r="E90" s="41"/>
    </row>
    <row r="91" spans="1:5" x14ac:dyDescent="0.3">
      <c r="A91" s="43">
        <v>22050108</v>
      </c>
      <c r="B91" s="44" t="s">
        <v>104</v>
      </c>
      <c r="C91" s="41"/>
      <c r="D91" s="41"/>
      <c r="E91" s="41"/>
    </row>
    <row r="92" spans="1:5" x14ac:dyDescent="0.3">
      <c r="A92" s="43">
        <v>22050110</v>
      </c>
      <c r="B92" s="44" t="s">
        <v>105</v>
      </c>
      <c r="C92" s="41"/>
      <c r="D92" s="41"/>
      <c r="E92" s="41"/>
    </row>
    <row r="93" spans="1:5" s="1" customFormat="1" x14ac:dyDescent="0.3">
      <c r="A93" s="4">
        <v>2206</v>
      </c>
      <c r="B93" s="5" t="s">
        <v>106</v>
      </c>
      <c r="C93" s="12">
        <f>C94+C96</f>
        <v>0</v>
      </c>
      <c r="D93" s="12">
        <f t="shared" ref="D93:E93" si="14">D94+D96</f>
        <v>0</v>
      </c>
      <c r="E93" s="12">
        <f t="shared" si="14"/>
        <v>0</v>
      </c>
    </row>
    <row r="94" spans="1:5" s="1" customFormat="1" x14ac:dyDescent="0.3">
      <c r="A94" s="4">
        <v>220603</v>
      </c>
      <c r="B94" s="5" t="s">
        <v>107</v>
      </c>
      <c r="C94" s="12">
        <f>C95</f>
        <v>0</v>
      </c>
      <c r="D94" s="12">
        <f t="shared" ref="D94:E94" si="15">D95</f>
        <v>0</v>
      </c>
      <c r="E94" s="12">
        <f t="shared" si="15"/>
        <v>0</v>
      </c>
    </row>
    <row r="95" spans="1:5" x14ac:dyDescent="0.3">
      <c r="A95" s="43">
        <v>22060301</v>
      </c>
      <c r="B95" s="44" t="s">
        <v>108</v>
      </c>
      <c r="C95" s="41"/>
      <c r="D95" s="41"/>
      <c r="E95" s="41"/>
    </row>
    <row r="96" spans="1:5" s="1" customFormat="1" x14ac:dyDescent="0.3">
      <c r="A96" s="4">
        <v>220604</v>
      </c>
      <c r="B96" s="5" t="s">
        <v>109</v>
      </c>
      <c r="C96" s="12">
        <f>SUM(C97:C98)</f>
        <v>0</v>
      </c>
      <c r="D96" s="12">
        <f t="shared" ref="D96:E96" si="16">SUM(D97:D98)</f>
        <v>0</v>
      </c>
      <c r="E96" s="12">
        <f t="shared" si="16"/>
        <v>0</v>
      </c>
    </row>
    <row r="97" spans="1:5" x14ac:dyDescent="0.3">
      <c r="A97" s="43">
        <v>22060401</v>
      </c>
      <c r="B97" s="44" t="s">
        <v>110</v>
      </c>
      <c r="C97" s="41"/>
      <c r="D97" s="41"/>
      <c r="E97" s="41"/>
    </row>
    <row r="98" spans="1:5" x14ac:dyDescent="0.3">
      <c r="A98" s="48"/>
      <c r="B98" s="48"/>
      <c r="C98" s="41"/>
      <c r="D98" s="41"/>
      <c r="E98" s="41"/>
    </row>
  </sheetData>
  <sheetProtection algorithmName="SHA-512" hashValue="gzrFW84qjwdvVDyzeXgXZGuizhCTxdYJDkQieWY/hmz/PPAX0ICuK/f8ju13k42k0Kx62sfhc5qdu9PW4ziyFw==" saltValue="pVZlch/uCoK/O1L3hnfFrg=="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57" orientation="landscape" r:id="rId1"/>
  <headerFooter>
    <oddFooter>&amp;CPage  37</oddFooter>
  </headerFooter>
  <rowBreaks count="1" manualBreakCount="1">
    <brk id="5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H78"/>
  <sheetViews>
    <sheetView view="pageBreakPreview" topLeftCell="A29" zoomScale="60" zoomScaleNormal="130" workbookViewId="0">
      <selection activeCell="A8" sqref="A8:XFD9"/>
    </sheetView>
  </sheetViews>
  <sheetFormatPr defaultColWidth="8.81640625" defaultRowHeight="15" x14ac:dyDescent="0.3"/>
  <cols>
    <col min="1" max="1" width="22.26953125" style="49" bestFit="1" customWidth="1"/>
    <col min="2" max="2" width="13.1796875" style="49" bestFit="1" customWidth="1"/>
    <col min="3" max="3" width="47.54296875" style="49" customWidth="1"/>
    <col min="4" max="4" width="23.1796875" style="49" customWidth="1"/>
    <col min="5" max="5" width="23.26953125" style="49" customWidth="1"/>
    <col min="6" max="6" width="25.453125" style="49" bestFit="1" customWidth="1"/>
    <col min="7" max="16384" width="8.81640625" style="49"/>
  </cols>
  <sheetData>
    <row r="1" spans="1:6" x14ac:dyDescent="0.3">
      <c r="A1" s="162" t="s">
        <v>143</v>
      </c>
      <c r="B1" s="162"/>
      <c r="C1" s="162"/>
      <c r="D1" s="162"/>
      <c r="E1" s="162"/>
    </row>
    <row r="2" spans="1:6" x14ac:dyDescent="0.3">
      <c r="A2" s="163" t="s">
        <v>753</v>
      </c>
      <c r="B2" s="163"/>
      <c r="C2" s="163"/>
      <c r="D2" s="163"/>
      <c r="E2" s="163"/>
    </row>
    <row r="3" spans="1:6" x14ac:dyDescent="0.3">
      <c r="A3" s="163" t="s">
        <v>693</v>
      </c>
      <c r="B3" s="163"/>
      <c r="C3" s="163"/>
      <c r="D3" s="163"/>
      <c r="E3" s="163"/>
    </row>
    <row r="5" spans="1:6" ht="45" x14ac:dyDescent="0.3">
      <c r="A5" s="50" t="s">
        <v>145</v>
      </c>
      <c r="B5" s="50" t="s">
        <v>144</v>
      </c>
      <c r="C5" s="50" t="s">
        <v>112</v>
      </c>
      <c r="D5" s="50" t="s">
        <v>596</v>
      </c>
      <c r="E5" s="50" t="s">
        <v>597</v>
      </c>
      <c r="F5" s="50" t="s">
        <v>598</v>
      </c>
    </row>
    <row r="6" spans="1:6" s="1" customFormat="1" x14ac:dyDescent="0.3">
      <c r="A6" s="8" t="s">
        <v>604</v>
      </c>
      <c r="B6" s="4">
        <v>3</v>
      </c>
      <c r="C6" s="5" t="s">
        <v>113</v>
      </c>
      <c r="D6" s="11">
        <f>D7+D18+D26+D29+D36+D39+D43+D62+D69+D76</f>
        <v>712500000</v>
      </c>
      <c r="E6" s="11">
        <f>E7+E18+E26+E29+E36+E39+E43+E62+E69+E76</f>
        <v>115159478.02000001</v>
      </c>
      <c r="F6" s="11">
        <f>F7+F18+F26+F29+F36+F39+F43+F62+F69+F76</f>
        <v>552500000</v>
      </c>
    </row>
    <row r="7" spans="1:6" s="1" customFormat="1" x14ac:dyDescent="0.3">
      <c r="A7" s="5"/>
      <c r="B7" s="4">
        <v>32010100</v>
      </c>
      <c r="C7" s="5" t="s">
        <v>114</v>
      </c>
      <c r="D7" s="11">
        <f>SUM(D8:D17)</f>
        <v>161500000</v>
      </c>
      <c r="E7" s="11">
        <f>SUM(E8:E17)</f>
        <v>0</v>
      </c>
      <c r="F7" s="11">
        <f>SUM(F8:F17)</f>
        <v>43000000</v>
      </c>
    </row>
    <row r="8" spans="1:6" hidden="1" x14ac:dyDescent="0.3">
      <c r="A8" s="42"/>
      <c r="B8" s="43">
        <v>32010101</v>
      </c>
      <c r="C8" s="44" t="s">
        <v>773</v>
      </c>
      <c r="D8" s="45"/>
      <c r="E8" s="45"/>
      <c r="F8" s="45"/>
    </row>
    <row r="9" spans="1:6" s="93" customFormat="1" ht="14" hidden="1" x14ac:dyDescent="0.3">
      <c r="A9" s="72"/>
      <c r="B9" s="72">
        <v>32010150</v>
      </c>
      <c r="C9" s="73" t="s">
        <v>795</v>
      </c>
      <c r="D9" s="74"/>
      <c r="E9" s="74"/>
      <c r="F9" s="70"/>
    </row>
    <row r="10" spans="1:6" s="93" customFormat="1" ht="25" x14ac:dyDescent="0.3">
      <c r="A10" s="42" t="s">
        <v>796</v>
      </c>
      <c r="B10" s="72">
        <v>32010150</v>
      </c>
      <c r="C10" s="79" t="s">
        <v>797</v>
      </c>
      <c r="D10" s="140">
        <v>150000000</v>
      </c>
      <c r="E10" s="140">
        <v>0</v>
      </c>
      <c r="F10" s="140">
        <v>20000000</v>
      </c>
    </row>
    <row r="11" spans="1:6" s="93" customFormat="1" ht="26.25" customHeight="1" x14ac:dyDescent="0.3">
      <c r="A11" s="42" t="s">
        <v>798</v>
      </c>
      <c r="B11" s="72">
        <v>32010150</v>
      </c>
      <c r="C11" s="81" t="s">
        <v>799</v>
      </c>
      <c r="D11" s="140">
        <v>5000000</v>
      </c>
      <c r="E11" s="140">
        <v>0</v>
      </c>
      <c r="F11" s="141">
        <v>0</v>
      </c>
    </row>
    <row r="12" spans="1:6" s="93" customFormat="1" x14ac:dyDescent="0.3">
      <c r="A12" s="42" t="s">
        <v>800</v>
      </c>
      <c r="B12" s="72">
        <v>32010154</v>
      </c>
      <c r="C12" s="86" t="s">
        <v>801</v>
      </c>
      <c r="D12" s="140"/>
      <c r="E12" s="140"/>
      <c r="F12" s="141"/>
    </row>
    <row r="13" spans="1:6" s="93" customFormat="1" x14ac:dyDescent="0.3">
      <c r="A13" s="42" t="s">
        <v>802</v>
      </c>
      <c r="B13" s="72">
        <v>32010154</v>
      </c>
      <c r="C13" s="80" t="s">
        <v>803</v>
      </c>
      <c r="D13" s="140">
        <v>1500000</v>
      </c>
      <c r="E13" s="140"/>
      <c r="F13" s="142">
        <v>3000000</v>
      </c>
    </row>
    <row r="14" spans="1:6" s="93" customFormat="1" ht="27" customHeight="1" x14ac:dyDescent="0.3">
      <c r="A14" s="42" t="s">
        <v>804</v>
      </c>
      <c r="B14" s="72">
        <v>32010154</v>
      </c>
      <c r="C14" s="80" t="s">
        <v>805</v>
      </c>
      <c r="D14" s="140">
        <v>5000000</v>
      </c>
      <c r="E14" s="140">
        <v>0</v>
      </c>
      <c r="F14" s="139">
        <v>5000000</v>
      </c>
    </row>
    <row r="15" spans="1:6" s="93" customFormat="1" ht="15" customHeight="1" x14ac:dyDescent="0.3">
      <c r="A15" s="42" t="s">
        <v>806</v>
      </c>
      <c r="B15" s="72">
        <v>32010154</v>
      </c>
      <c r="C15" s="80" t="s">
        <v>807</v>
      </c>
      <c r="D15" s="140">
        <v>0</v>
      </c>
      <c r="E15" s="140"/>
      <c r="F15" s="139">
        <v>5000000</v>
      </c>
    </row>
    <row r="16" spans="1:6" s="93" customFormat="1" ht="41.25" customHeight="1" x14ac:dyDescent="0.3">
      <c r="A16" s="42" t="s">
        <v>808</v>
      </c>
      <c r="B16" s="72">
        <v>32010154</v>
      </c>
      <c r="C16" s="80" t="s">
        <v>918</v>
      </c>
      <c r="D16" s="155">
        <v>0</v>
      </c>
      <c r="E16" s="155">
        <v>0</v>
      </c>
      <c r="F16" s="156">
        <v>10000000</v>
      </c>
    </row>
    <row r="17" spans="1:6" hidden="1" x14ac:dyDescent="0.3">
      <c r="A17" s="44"/>
      <c r="B17" s="43"/>
      <c r="C17" s="44"/>
      <c r="D17" s="45"/>
      <c r="E17" s="45"/>
      <c r="F17" s="45"/>
    </row>
    <row r="18" spans="1:6" s="1" customFormat="1" x14ac:dyDescent="0.3">
      <c r="A18" s="5"/>
      <c r="B18" s="4">
        <v>32010200</v>
      </c>
      <c r="C18" s="5" t="s">
        <v>116</v>
      </c>
      <c r="D18" s="11">
        <f>SUM(D19:D25)</f>
        <v>19500000</v>
      </c>
      <c r="E18" s="11">
        <f>SUM(E19:E25)</f>
        <v>0</v>
      </c>
      <c r="F18" s="11">
        <f>SUM(F19:F25)</f>
        <v>9500000</v>
      </c>
    </row>
    <row r="19" spans="1:6" hidden="1" x14ac:dyDescent="0.3">
      <c r="A19" s="42"/>
      <c r="B19" s="43">
        <v>32010202</v>
      </c>
      <c r="C19" s="44" t="s">
        <v>117</v>
      </c>
      <c r="D19" s="45"/>
      <c r="E19" s="45"/>
      <c r="F19" s="45"/>
    </row>
    <row r="20" spans="1:6" hidden="1" x14ac:dyDescent="0.3">
      <c r="A20" s="46"/>
      <c r="B20" s="72">
        <v>32010205</v>
      </c>
      <c r="C20" s="83" t="s">
        <v>247</v>
      </c>
      <c r="D20" s="74"/>
      <c r="E20" s="70"/>
      <c r="F20" s="82"/>
    </row>
    <row r="21" spans="1:6" ht="27.75" customHeight="1" x14ac:dyDescent="0.3">
      <c r="A21" s="42" t="s">
        <v>809</v>
      </c>
      <c r="B21" s="72">
        <v>32010205</v>
      </c>
      <c r="C21" s="81" t="s">
        <v>810</v>
      </c>
      <c r="D21" s="140">
        <v>15000000</v>
      </c>
      <c r="E21" s="141">
        <v>0</v>
      </c>
      <c r="F21" s="140">
        <v>5000000</v>
      </c>
    </row>
    <row r="22" spans="1:6" x14ac:dyDescent="0.3">
      <c r="A22" s="42" t="s">
        <v>811</v>
      </c>
      <c r="B22" s="72">
        <v>32010205</v>
      </c>
      <c r="C22" s="127" t="s">
        <v>919</v>
      </c>
      <c r="D22" s="140">
        <v>2500000</v>
      </c>
      <c r="E22" s="141">
        <v>0</v>
      </c>
      <c r="F22" s="140">
        <v>2500000</v>
      </c>
    </row>
    <row r="23" spans="1:6" x14ac:dyDescent="0.3">
      <c r="A23" s="42" t="s">
        <v>812</v>
      </c>
      <c r="B23" s="72">
        <v>32010205</v>
      </c>
      <c r="C23" s="88" t="s">
        <v>813</v>
      </c>
      <c r="D23" s="140">
        <v>2000000</v>
      </c>
      <c r="E23" s="141">
        <v>0</v>
      </c>
      <c r="F23" s="140">
        <v>2000000</v>
      </c>
    </row>
    <row r="24" spans="1:6" hidden="1" x14ac:dyDescent="0.3">
      <c r="A24" s="46"/>
      <c r="B24" s="72">
        <v>32010210</v>
      </c>
      <c r="C24" s="83" t="s">
        <v>252</v>
      </c>
      <c r="D24" s="140"/>
      <c r="E24" s="141"/>
      <c r="F24" s="139"/>
    </row>
    <row r="25" spans="1:6" hidden="1" x14ac:dyDescent="0.3">
      <c r="A25" s="46"/>
      <c r="B25" s="47"/>
      <c r="C25" s="46"/>
      <c r="D25" s="45"/>
      <c r="E25" s="45"/>
      <c r="F25" s="45"/>
    </row>
    <row r="26" spans="1:6" s="1" customFormat="1" x14ac:dyDescent="0.3">
      <c r="A26" s="5"/>
      <c r="B26" s="4">
        <v>320103</v>
      </c>
      <c r="C26" s="5" t="s">
        <v>118</v>
      </c>
      <c r="D26" s="11">
        <f>SUM(D27:D28)</f>
        <v>0</v>
      </c>
      <c r="E26" s="11">
        <f>SUM(E27:E28)</f>
        <v>0</v>
      </c>
      <c r="F26" s="11">
        <f>SUM(F27:F28)</f>
        <v>0</v>
      </c>
    </row>
    <row r="27" spans="1:6" hidden="1" x14ac:dyDescent="0.3">
      <c r="A27" s="42"/>
      <c r="B27" s="43">
        <v>32010301</v>
      </c>
      <c r="C27" s="44" t="s">
        <v>119</v>
      </c>
      <c r="D27" s="45"/>
      <c r="E27" s="45"/>
      <c r="F27" s="45"/>
    </row>
    <row r="28" spans="1:6" hidden="1" x14ac:dyDescent="0.3">
      <c r="A28" s="44"/>
      <c r="B28" s="43"/>
      <c r="C28" s="44"/>
      <c r="D28" s="45"/>
      <c r="E28" s="45"/>
      <c r="F28" s="45"/>
    </row>
    <row r="29" spans="1:6" s="1" customFormat="1" x14ac:dyDescent="0.3">
      <c r="A29" s="5"/>
      <c r="B29" s="4">
        <v>32010400</v>
      </c>
      <c r="C29" s="5" t="s">
        <v>120</v>
      </c>
      <c r="D29" s="11">
        <f>SUM(D30:D35)</f>
        <v>5000000</v>
      </c>
      <c r="E29" s="11">
        <f t="shared" ref="E29:F29" si="0">SUM(E30:E35)</f>
        <v>0</v>
      </c>
      <c r="F29" s="11">
        <f t="shared" si="0"/>
        <v>5000000</v>
      </c>
    </row>
    <row r="30" spans="1:6" hidden="1" x14ac:dyDescent="0.3">
      <c r="A30" s="42"/>
      <c r="B30" s="43">
        <v>32010405</v>
      </c>
      <c r="C30" s="44" t="s">
        <v>121</v>
      </c>
      <c r="D30" s="45"/>
      <c r="E30" s="45"/>
      <c r="F30" s="45"/>
    </row>
    <row r="31" spans="1:6" hidden="1" x14ac:dyDescent="0.3">
      <c r="A31" s="42"/>
      <c r="B31" s="43">
        <v>32010406</v>
      </c>
      <c r="C31" s="44" t="s">
        <v>122</v>
      </c>
      <c r="D31" s="45"/>
      <c r="E31" s="45"/>
      <c r="F31" s="45"/>
    </row>
    <row r="32" spans="1:6" hidden="1" x14ac:dyDescent="0.3">
      <c r="A32" s="42"/>
      <c r="B32" s="43">
        <v>32010407</v>
      </c>
      <c r="C32" s="44" t="s">
        <v>123</v>
      </c>
      <c r="D32" s="45"/>
      <c r="E32" s="45"/>
      <c r="F32" s="45"/>
    </row>
    <row r="33" spans="1:8" x14ac:dyDescent="0.3">
      <c r="A33" s="42" t="s">
        <v>814</v>
      </c>
      <c r="B33" s="94">
        <v>32010407</v>
      </c>
      <c r="C33" s="84" t="s">
        <v>815</v>
      </c>
      <c r="D33" s="139">
        <v>5000000</v>
      </c>
      <c r="E33" s="142">
        <v>0</v>
      </c>
      <c r="F33" s="139">
        <v>5000000</v>
      </c>
    </row>
    <row r="34" spans="1:8" ht="14" hidden="1" customHeight="1" x14ac:dyDescent="0.3">
      <c r="A34" s="42"/>
      <c r="B34" s="43">
        <v>32010408</v>
      </c>
      <c r="C34" s="44" t="s">
        <v>124</v>
      </c>
      <c r="D34" s="45"/>
      <c r="E34" s="45"/>
      <c r="F34" s="45"/>
    </row>
    <row r="35" spans="1:8" ht="14" hidden="1" customHeight="1" x14ac:dyDescent="0.3">
      <c r="A35" s="44"/>
      <c r="B35" s="43"/>
      <c r="C35" s="44"/>
      <c r="D35" s="45"/>
      <c r="E35" s="45"/>
      <c r="F35" s="45"/>
    </row>
    <row r="36" spans="1:8" s="1" customFormat="1" ht="14" customHeight="1" x14ac:dyDescent="0.3">
      <c r="A36" s="5"/>
      <c r="B36" s="4">
        <v>320105</v>
      </c>
      <c r="C36" s="5" t="s">
        <v>125</v>
      </c>
      <c r="D36" s="11">
        <f>SUM(D37:D38)</f>
        <v>0</v>
      </c>
      <c r="E36" s="11">
        <f>SUM(E37:E38)</f>
        <v>0</v>
      </c>
      <c r="F36" s="11">
        <f>SUM(F37:F38)</f>
        <v>0</v>
      </c>
    </row>
    <row r="37" spans="1:8" hidden="1" x14ac:dyDescent="0.3">
      <c r="A37" s="42"/>
      <c r="B37" s="43">
        <v>32010501</v>
      </c>
      <c r="C37" s="44" t="s">
        <v>126</v>
      </c>
      <c r="D37" s="45"/>
      <c r="E37" s="45"/>
      <c r="F37" s="45"/>
    </row>
    <row r="38" spans="1:8" hidden="1" x14ac:dyDescent="0.3">
      <c r="A38" s="44"/>
      <c r="B38" s="43"/>
      <c r="C38" s="44"/>
      <c r="D38" s="45"/>
      <c r="E38" s="45"/>
      <c r="F38" s="45"/>
    </row>
    <row r="39" spans="1:8" s="1" customFormat="1" x14ac:dyDescent="0.3">
      <c r="A39" s="5"/>
      <c r="B39" s="4">
        <v>320106</v>
      </c>
      <c r="C39" s="5" t="s">
        <v>127</v>
      </c>
      <c r="D39" s="11">
        <f>SUM(D40:D42)</f>
        <v>0</v>
      </c>
      <c r="E39" s="11">
        <f>SUM(E40:E42)</f>
        <v>0</v>
      </c>
      <c r="F39" s="11">
        <f>SUM(F40:F42)</f>
        <v>0</v>
      </c>
    </row>
    <row r="40" spans="1:8" hidden="1" x14ac:dyDescent="0.3">
      <c r="A40" s="42"/>
      <c r="B40" s="43">
        <v>32010601</v>
      </c>
      <c r="C40" s="44" t="s">
        <v>128</v>
      </c>
      <c r="D40" s="45"/>
      <c r="E40" s="45"/>
      <c r="F40" s="45"/>
    </row>
    <row r="41" spans="1:8" hidden="1" x14ac:dyDescent="0.3">
      <c r="A41" s="42"/>
      <c r="B41" s="43">
        <v>32010602</v>
      </c>
      <c r="C41" s="44" t="s">
        <v>129</v>
      </c>
      <c r="D41" s="45"/>
      <c r="E41" s="45"/>
      <c r="F41" s="45"/>
    </row>
    <row r="42" spans="1:8" hidden="1" x14ac:dyDescent="0.3">
      <c r="A42" s="44"/>
      <c r="B42" s="43"/>
      <c r="C42" s="44"/>
      <c r="D42" s="45"/>
      <c r="E42" s="45"/>
      <c r="F42" s="45"/>
    </row>
    <row r="43" spans="1:8" s="1" customFormat="1" x14ac:dyDescent="0.3">
      <c r="A43" s="5"/>
      <c r="B43" s="4">
        <v>320109</v>
      </c>
      <c r="C43" s="5" t="s">
        <v>130</v>
      </c>
      <c r="D43" s="11">
        <f>SUM(D44:D61)</f>
        <v>524000000</v>
      </c>
      <c r="E43" s="11">
        <f>SUM(E44:E61)</f>
        <v>115159478.02000001</v>
      </c>
      <c r="F43" s="11">
        <f>SUM(F44:F61)</f>
        <v>492500000</v>
      </c>
    </row>
    <row r="44" spans="1:8" x14ac:dyDescent="0.3">
      <c r="A44" s="42"/>
      <c r="B44" s="43">
        <v>32010903</v>
      </c>
      <c r="C44" s="44" t="s">
        <v>131</v>
      </c>
      <c r="D44" s="45"/>
      <c r="E44" s="45"/>
      <c r="F44" s="45"/>
    </row>
    <row r="45" spans="1:8" s="95" customFormat="1" ht="15.5" x14ac:dyDescent="0.35">
      <c r="A45" s="42" t="s">
        <v>816</v>
      </c>
      <c r="B45" s="72">
        <v>32010903</v>
      </c>
      <c r="C45" s="84" t="s">
        <v>817</v>
      </c>
      <c r="D45" s="140">
        <v>15000000</v>
      </c>
      <c r="E45" s="142"/>
      <c r="F45" s="140">
        <v>5000000</v>
      </c>
      <c r="G45" s="49"/>
      <c r="H45" s="49"/>
    </row>
    <row r="46" spans="1:8" s="95" customFormat="1" ht="32.25" customHeight="1" x14ac:dyDescent="0.35">
      <c r="A46" s="42" t="s">
        <v>818</v>
      </c>
      <c r="B46" s="72">
        <v>32010903</v>
      </c>
      <c r="C46" s="79" t="s">
        <v>819</v>
      </c>
      <c r="D46" s="140">
        <v>100000000</v>
      </c>
      <c r="E46" s="142"/>
      <c r="F46" s="140">
        <v>20000000</v>
      </c>
      <c r="G46" s="49"/>
      <c r="H46" s="49"/>
    </row>
    <row r="47" spans="1:8" s="95" customFormat="1" ht="28.5" customHeight="1" x14ac:dyDescent="0.35">
      <c r="A47" s="42" t="s">
        <v>820</v>
      </c>
      <c r="B47" s="72">
        <v>32010903</v>
      </c>
      <c r="C47" s="79" t="s">
        <v>821</v>
      </c>
      <c r="D47" s="140">
        <v>0</v>
      </c>
      <c r="E47" s="141"/>
      <c r="F47" s="140">
        <v>2500000</v>
      </c>
      <c r="G47" s="49"/>
      <c r="H47" s="49"/>
    </row>
    <row r="48" spans="1:8" s="95" customFormat="1" x14ac:dyDescent="0.35">
      <c r="A48" s="42" t="s">
        <v>822</v>
      </c>
      <c r="B48" s="72">
        <v>32010903</v>
      </c>
      <c r="C48" s="76" t="s">
        <v>823</v>
      </c>
      <c r="D48" s="140">
        <v>2500000</v>
      </c>
      <c r="E48" s="141"/>
      <c r="F48" s="140">
        <v>2500000</v>
      </c>
    </row>
    <row r="49" spans="1:6" hidden="1" x14ac:dyDescent="0.3">
      <c r="A49" s="44"/>
      <c r="B49" s="43"/>
      <c r="C49" s="44"/>
      <c r="D49" s="45"/>
      <c r="E49" s="45"/>
      <c r="F49" s="45"/>
    </row>
    <row r="50" spans="1:6" hidden="1" x14ac:dyDescent="0.3">
      <c r="A50" s="42"/>
      <c r="B50" s="43">
        <v>32010904</v>
      </c>
      <c r="C50" s="44" t="s">
        <v>132</v>
      </c>
      <c r="D50" s="45"/>
      <c r="E50" s="45"/>
      <c r="F50" s="45"/>
    </row>
    <row r="51" spans="1:6" hidden="1" x14ac:dyDescent="0.3">
      <c r="A51" s="44"/>
      <c r="B51" s="43"/>
      <c r="C51" s="44"/>
      <c r="D51" s="45"/>
      <c r="E51" s="45"/>
      <c r="F51" s="45"/>
    </row>
    <row r="52" spans="1:6" hidden="1" x14ac:dyDescent="0.3">
      <c r="A52" s="42"/>
      <c r="B52" s="43">
        <v>32010935</v>
      </c>
      <c r="C52" s="44" t="s">
        <v>133</v>
      </c>
      <c r="D52" s="45"/>
      <c r="E52" s="45"/>
      <c r="F52" s="45"/>
    </row>
    <row r="53" spans="1:6" s="96" customFormat="1" ht="15.75" customHeight="1" x14ac:dyDescent="0.3">
      <c r="A53" s="42" t="s">
        <v>831</v>
      </c>
      <c r="B53" s="72">
        <v>32010935</v>
      </c>
      <c r="C53" s="78" t="s">
        <v>824</v>
      </c>
      <c r="D53" s="140">
        <v>1500000</v>
      </c>
      <c r="E53" s="141"/>
      <c r="F53" s="140">
        <v>2500000</v>
      </c>
    </row>
    <row r="54" spans="1:6" s="95" customFormat="1" x14ac:dyDescent="0.35">
      <c r="A54" s="42" t="s">
        <v>832</v>
      </c>
      <c r="B54" s="72">
        <v>32010935</v>
      </c>
      <c r="C54" s="78" t="s">
        <v>825</v>
      </c>
      <c r="D54" s="140">
        <v>5000000</v>
      </c>
      <c r="E54" s="141"/>
      <c r="F54" s="140">
        <v>5000000</v>
      </c>
    </row>
    <row r="55" spans="1:6" s="95" customFormat="1" x14ac:dyDescent="0.35">
      <c r="A55" s="42" t="s">
        <v>833</v>
      </c>
      <c r="B55" s="72">
        <v>32010935</v>
      </c>
      <c r="C55" s="78" t="s">
        <v>826</v>
      </c>
      <c r="D55" s="140">
        <v>220000000</v>
      </c>
      <c r="E55" s="141">
        <v>33067264.07</v>
      </c>
      <c r="F55" s="140">
        <v>300000000</v>
      </c>
    </row>
    <row r="56" spans="1:6" s="95" customFormat="1" x14ac:dyDescent="0.35">
      <c r="A56" s="42" t="s">
        <v>834</v>
      </c>
      <c r="B56" s="72">
        <v>32010935</v>
      </c>
      <c r="C56" s="97" t="s">
        <v>827</v>
      </c>
      <c r="D56" s="140">
        <v>60000000</v>
      </c>
      <c r="E56" s="141">
        <v>18225000</v>
      </c>
      <c r="F56" s="140">
        <v>150000000</v>
      </c>
    </row>
    <row r="57" spans="1:6" s="95" customFormat="1" x14ac:dyDescent="0.35">
      <c r="A57" s="42" t="s">
        <v>835</v>
      </c>
      <c r="B57" s="72">
        <v>32010935</v>
      </c>
      <c r="C57" s="79" t="s">
        <v>828</v>
      </c>
      <c r="D57" s="140">
        <v>50000000</v>
      </c>
      <c r="E57" s="141">
        <v>15750000</v>
      </c>
      <c r="F57" s="140">
        <v>5000000</v>
      </c>
    </row>
    <row r="58" spans="1:6" s="95" customFormat="1" ht="25" x14ac:dyDescent="0.35">
      <c r="A58" s="42" t="s">
        <v>836</v>
      </c>
      <c r="B58" s="72">
        <v>32010935</v>
      </c>
      <c r="C58" s="79" t="s">
        <v>829</v>
      </c>
      <c r="D58" s="140">
        <v>70000000</v>
      </c>
      <c r="E58" s="140">
        <v>48117213.950000003</v>
      </c>
      <c r="F58" s="140">
        <v>0</v>
      </c>
    </row>
    <row r="59" spans="1:6" hidden="1" x14ac:dyDescent="0.3">
      <c r="A59" s="44"/>
      <c r="B59" s="43"/>
      <c r="C59" s="44"/>
      <c r="D59" s="45"/>
      <c r="E59" s="45"/>
      <c r="F59" s="45"/>
    </row>
    <row r="60" spans="1:6" hidden="1" x14ac:dyDescent="0.3">
      <c r="A60" s="42"/>
      <c r="B60" s="43">
        <v>32010936</v>
      </c>
      <c r="C60" s="44" t="s">
        <v>134</v>
      </c>
      <c r="D60" s="45"/>
      <c r="E60" s="45"/>
      <c r="F60" s="45"/>
    </row>
    <row r="61" spans="1:6" hidden="1" x14ac:dyDescent="0.3">
      <c r="A61" s="44"/>
      <c r="B61" s="43"/>
      <c r="C61" s="44"/>
      <c r="D61" s="45"/>
      <c r="E61" s="45"/>
      <c r="F61" s="45"/>
    </row>
    <row r="62" spans="1:6" s="1" customFormat="1" x14ac:dyDescent="0.3">
      <c r="A62" s="5"/>
      <c r="B62" s="4">
        <v>320201</v>
      </c>
      <c r="C62" s="5" t="s">
        <v>146</v>
      </c>
      <c r="D62" s="11">
        <f>SUM(D63:D68)</f>
        <v>0</v>
      </c>
      <c r="E62" s="11">
        <f t="shared" ref="E62:F62" si="1">SUM(E63:E68)</f>
        <v>0</v>
      </c>
      <c r="F62" s="11">
        <f t="shared" si="1"/>
        <v>0</v>
      </c>
    </row>
    <row r="63" spans="1:6" hidden="1" x14ac:dyDescent="0.3">
      <c r="A63" s="42"/>
      <c r="B63" s="43">
        <v>32020101</v>
      </c>
      <c r="C63" s="44" t="s">
        <v>135</v>
      </c>
      <c r="D63" s="45"/>
      <c r="E63" s="45"/>
      <c r="F63" s="45"/>
    </row>
    <row r="64" spans="1:6" hidden="1" x14ac:dyDescent="0.3">
      <c r="A64" s="44"/>
      <c r="B64" s="43"/>
      <c r="C64" s="44"/>
      <c r="D64" s="45"/>
      <c r="E64" s="45"/>
      <c r="F64" s="45"/>
    </row>
    <row r="65" spans="1:6" hidden="1" x14ac:dyDescent="0.3">
      <c r="A65" s="42"/>
      <c r="B65" s="43">
        <v>32020102</v>
      </c>
      <c r="C65" s="44" t="s">
        <v>136</v>
      </c>
      <c r="D65" s="45"/>
      <c r="E65" s="45"/>
      <c r="F65" s="45"/>
    </row>
    <row r="66" spans="1:6" hidden="1" x14ac:dyDescent="0.3">
      <c r="A66" s="44"/>
      <c r="B66" s="43"/>
      <c r="C66" s="44"/>
      <c r="D66" s="45"/>
      <c r="E66" s="45"/>
      <c r="F66" s="45"/>
    </row>
    <row r="67" spans="1:6" hidden="1" x14ac:dyDescent="0.3">
      <c r="A67" s="42"/>
      <c r="B67" s="43">
        <v>32020104</v>
      </c>
      <c r="C67" s="44" t="s">
        <v>137</v>
      </c>
      <c r="D67" s="45"/>
      <c r="E67" s="45"/>
      <c r="F67" s="45"/>
    </row>
    <row r="68" spans="1:6" hidden="1" x14ac:dyDescent="0.3">
      <c r="A68" s="44"/>
      <c r="B68" s="43"/>
      <c r="C68" s="44"/>
      <c r="D68" s="45"/>
      <c r="E68" s="45"/>
      <c r="F68" s="45"/>
    </row>
    <row r="69" spans="1:6" s="1" customFormat="1" x14ac:dyDescent="0.3">
      <c r="A69" s="5"/>
      <c r="B69" s="4">
        <v>320301</v>
      </c>
      <c r="C69" s="5" t="s">
        <v>138</v>
      </c>
      <c r="D69" s="11">
        <f>SUM(D70:D75)</f>
        <v>2500000</v>
      </c>
      <c r="E69" s="11">
        <f t="shared" ref="E69:F69" si="2">SUM(E70:E75)</f>
        <v>0</v>
      </c>
      <c r="F69" s="11">
        <f t="shared" si="2"/>
        <v>2500000</v>
      </c>
    </row>
    <row r="70" spans="1:6" hidden="1" x14ac:dyDescent="0.3">
      <c r="A70" s="42"/>
      <c r="B70" s="43">
        <v>32030101</v>
      </c>
      <c r="C70" s="44" t="s">
        <v>139</v>
      </c>
      <c r="D70" s="45"/>
      <c r="E70" s="45"/>
      <c r="F70" s="45"/>
    </row>
    <row r="71" spans="1:6" hidden="1" x14ac:dyDescent="0.3">
      <c r="A71" s="42"/>
      <c r="B71" s="43">
        <v>32030109</v>
      </c>
      <c r="C71" s="44" t="s">
        <v>140</v>
      </c>
      <c r="D71" s="45"/>
      <c r="E71" s="45"/>
      <c r="F71" s="45"/>
    </row>
    <row r="72" spans="1:6" hidden="1" x14ac:dyDescent="0.3">
      <c r="A72" s="42"/>
      <c r="B72" s="43">
        <v>32030110</v>
      </c>
      <c r="C72" s="44" t="s">
        <v>141</v>
      </c>
      <c r="D72" s="45"/>
      <c r="E72" s="45"/>
      <c r="F72" s="45"/>
    </row>
    <row r="73" spans="1:6" x14ac:dyDescent="0.3">
      <c r="A73" s="42" t="s">
        <v>837</v>
      </c>
      <c r="B73" s="43">
        <v>32030110</v>
      </c>
      <c r="C73" s="78" t="s">
        <v>830</v>
      </c>
      <c r="D73" s="140">
        <v>2500000</v>
      </c>
      <c r="E73" s="157"/>
      <c r="F73" s="157">
        <v>2500000</v>
      </c>
    </row>
    <row r="74" spans="1:6" x14ac:dyDescent="0.3">
      <c r="A74" s="46"/>
      <c r="B74" s="47"/>
      <c r="C74" s="46"/>
      <c r="D74" s="45"/>
      <c r="E74" s="45"/>
      <c r="F74" s="45"/>
    </row>
    <row r="75" spans="1:6" x14ac:dyDescent="0.3">
      <c r="A75" s="46"/>
      <c r="B75" s="47"/>
      <c r="C75" s="46"/>
      <c r="D75" s="45"/>
      <c r="E75" s="45"/>
      <c r="F75" s="45"/>
    </row>
    <row r="76" spans="1:6" s="1" customFormat="1" x14ac:dyDescent="0.3">
      <c r="A76" s="5"/>
      <c r="B76" s="4">
        <v>32011000</v>
      </c>
      <c r="C76" s="5" t="s">
        <v>142</v>
      </c>
      <c r="D76" s="11">
        <f>SUM(D77:D78)</f>
        <v>0</v>
      </c>
      <c r="E76" s="11">
        <f>SUM(E77:E78)</f>
        <v>0</v>
      </c>
      <c r="F76" s="11">
        <f>SUM(F77:F78)</f>
        <v>0</v>
      </c>
    </row>
    <row r="77" spans="1:6" hidden="1" x14ac:dyDescent="0.3">
      <c r="A77" s="42"/>
      <c r="B77" s="46"/>
      <c r="C77" s="46"/>
      <c r="D77" s="45"/>
      <c r="E77" s="45"/>
      <c r="F77" s="45"/>
    </row>
    <row r="78" spans="1:6" hidden="1" x14ac:dyDescent="0.3">
      <c r="A78" s="46"/>
      <c r="B78" s="46"/>
      <c r="C78" s="46"/>
      <c r="D78" s="45"/>
      <c r="E78" s="45"/>
      <c r="F78" s="45"/>
    </row>
  </sheetData>
  <sheetProtection algorithmName="SHA-512" hashValue="J93qS3TbJLSPrlsAofewbpDBI0izVqELRzRzkolsAGh9NuRisZ1+/Q/57t6W7kRA1kAeSQLcTfPZd8i6gvVD/w==" saltValue="iey4ngNBP3XIRjjzfPY2FA=="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66" orientation="landscape" r:id="rId1"/>
  <headerFooter>
    <oddFooter>&amp;CPage  41</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E31"/>
  <sheetViews>
    <sheetView view="pageBreakPreview" topLeftCell="A7"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754</v>
      </c>
      <c r="B3" s="166"/>
      <c r="C3" s="166"/>
      <c r="D3" s="166"/>
      <c r="E3" s="166"/>
    </row>
    <row r="4" spans="1:5" x14ac:dyDescent="0.3">
      <c r="A4" s="163" t="s">
        <v>694</v>
      </c>
      <c r="B4" s="163"/>
      <c r="C4" s="163"/>
      <c r="D4" s="163"/>
      <c r="E4" s="163"/>
    </row>
    <row r="6" spans="1:5" ht="45" x14ac:dyDescent="0.3">
      <c r="A6" s="58" t="s">
        <v>0</v>
      </c>
      <c r="B6" s="58" t="s">
        <v>1</v>
      </c>
      <c r="C6" s="50" t="s">
        <v>596</v>
      </c>
      <c r="D6" s="50" t="s">
        <v>597</v>
      </c>
      <c r="E6" s="50" t="s">
        <v>598</v>
      </c>
    </row>
    <row r="7" spans="1:5" s="1" customFormat="1" x14ac:dyDescent="0.3">
      <c r="A7" s="3">
        <v>21</v>
      </c>
      <c r="B7" s="3" t="s">
        <v>4</v>
      </c>
      <c r="C7" s="39">
        <f>C8+C13+C20</f>
        <v>688566601</v>
      </c>
      <c r="D7" s="39">
        <f t="shared" ref="D7:E7" si="0">D8+D13+D20</f>
        <v>288074968.67000002</v>
      </c>
      <c r="E7" s="39">
        <f t="shared" si="0"/>
        <v>954526011.92040002</v>
      </c>
    </row>
    <row r="8" spans="1:5" s="1" customFormat="1" x14ac:dyDescent="0.3">
      <c r="A8" s="3">
        <v>2101</v>
      </c>
      <c r="B8" s="3" t="s">
        <v>5</v>
      </c>
      <c r="C8" s="39">
        <f>C9</f>
        <v>78977086</v>
      </c>
      <c r="D8" s="39">
        <f t="shared" ref="D8:E8" si="1">D9</f>
        <v>34337890.270000003</v>
      </c>
      <c r="E8" s="39">
        <f t="shared" si="1"/>
        <v>51079377</v>
      </c>
    </row>
    <row r="9" spans="1:5" s="1" customFormat="1" x14ac:dyDescent="0.3">
      <c r="A9" s="3">
        <v>210101</v>
      </c>
      <c r="B9" s="3" t="s">
        <v>6</v>
      </c>
      <c r="C9" s="39">
        <f>SUM(C10:C12)</f>
        <v>78977086</v>
      </c>
      <c r="D9" s="39">
        <f t="shared" ref="D9:E9" si="2">SUM(D10:D12)</f>
        <v>34337890.270000003</v>
      </c>
      <c r="E9" s="39">
        <f t="shared" si="2"/>
        <v>51079377</v>
      </c>
    </row>
    <row r="10" spans="1:5" x14ac:dyDescent="0.3">
      <c r="A10" s="59">
        <v>21010101</v>
      </c>
      <c r="B10" s="48" t="s">
        <v>5</v>
      </c>
      <c r="C10" s="75">
        <v>78977086</v>
      </c>
      <c r="D10" s="92">
        <v>34337890.270000003</v>
      </c>
      <c r="E10" s="92">
        <v>51079377</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39">
        <f>C14+C18</f>
        <v>0</v>
      </c>
      <c r="D13" s="39">
        <f t="shared" ref="D13:E13" si="3">D14+D18</f>
        <v>0</v>
      </c>
      <c r="E13" s="39">
        <f t="shared" si="3"/>
        <v>0</v>
      </c>
    </row>
    <row r="14" spans="1:5" s="1" customFormat="1" x14ac:dyDescent="0.3">
      <c r="A14" s="3">
        <v>210201</v>
      </c>
      <c r="B14" s="3" t="s">
        <v>10</v>
      </c>
      <c r="C14" s="39">
        <f>SUM(C15:C17)</f>
        <v>0</v>
      </c>
      <c r="D14" s="39">
        <f t="shared" ref="D14:E14" si="4">SUM(D15:D17)</f>
        <v>0</v>
      </c>
      <c r="E14" s="39">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39">
        <f>SUM(C19)</f>
        <v>0</v>
      </c>
      <c r="D18" s="39">
        <f t="shared" ref="D18:E18" si="5">SUM(D19)</f>
        <v>0</v>
      </c>
      <c r="E18" s="39">
        <f t="shared" si="5"/>
        <v>0</v>
      </c>
    </row>
    <row r="19" spans="1:5" x14ac:dyDescent="0.3">
      <c r="A19" s="59">
        <v>21020207</v>
      </c>
      <c r="B19" s="48" t="s">
        <v>15</v>
      </c>
      <c r="C19" s="41"/>
      <c r="D19" s="41"/>
      <c r="E19" s="41"/>
    </row>
    <row r="20" spans="1:5" s="1" customFormat="1" x14ac:dyDescent="0.3">
      <c r="A20" s="3">
        <v>210301</v>
      </c>
      <c r="B20" s="3" t="s">
        <v>16</v>
      </c>
      <c r="C20" s="39">
        <f>C21+C22+C27</f>
        <v>609589515</v>
      </c>
      <c r="D20" s="39">
        <f t="shared" ref="D20:E20" si="6">D21+D22+D27</f>
        <v>253737078.40000001</v>
      </c>
      <c r="E20" s="39">
        <f t="shared" si="6"/>
        <v>903446634.92040002</v>
      </c>
    </row>
    <row r="21" spans="1:5" x14ac:dyDescent="0.3">
      <c r="A21" s="59">
        <v>21030101</v>
      </c>
      <c r="B21" s="48" t="s">
        <v>17</v>
      </c>
      <c r="C21" s="69">
        <v>234559609</v>
      </c>
      <c r="D21" s="41"/>
      <c r="E21" s="41">
        <v>200000000</v>
      </c>
    </row>
    <row r="22" spans="1:5" s="1" customFormat="1" x14ac:dyDescent="0.3">
      <c r="A22" s="56">
        <v>21030102</v>
      </c>
      <c r="B22" s="57" t="s">
        <v>18</v>
      </c>
      <c r="C22" s="40">
        <f>SUM(C23:C26)</f>
        <v>276873064</v>
      </c>
      <c r="D22" s="40">
        <f t="shared" ref="D22:E22" si="7">SUM(D23:D26)</f>
        <v>253737078.40000001</v>
      </c>
      <c r="E22" s="40">
        <f t="shared" si="7"/>
        <v>682560476.16600001</v>
      </c>
    </row>
    <row r="23" spans="1:5" x14ac:dyDescent="0.3">
      <c r="A23" s="59">
        <v>21030102</v>
      </c>
      <c r="B23" s="48" t="s">
        <v>554</v>
      </c>
      <c r="C23" s="69">
        <v>276873064</v>
      </c>
      <c r="D23" s="41">
        <v>253737078.40000001</v>
      </c>
      <c r="E23" s="41">
        <v>124309654.94999999</v>
      </c>
    </row>
    <row r="24" spans="1:5" x14ac:dyDescent="0.3">
      <c r="A24" s="59">
        <v>21030102</v>
      </c>
      <c r="B24" s="48" t="s">
        <v>555</v>
      </c>
      <c r="C24" s="69">
        <v>0</v>
      </c>
      <c r="D24" s="41"/>
      <c r="E24" s="41">
        <v>188982726.366</v>
      </c>
    </row>
    <row r="25" spans="1:5" x14ac:dyDescent="0.3">
      <c r="A25" s="59">
        <v>21030102</v>
      </c>
      <c r="B25" s="48" t="s">
        <v>556</v>
      </c>
      <c r="C25" s="41">
        <v>0</v>
      </c>
      <c r="D25" s="41">
        <v>0</v>
      </c>
      <c r="E25" s="41">
        <v>369268094.85000002</v>
      </c>
    </row>
    <row r="26" spans="1:5" x14ac:dyDescent="0.3">
      <c r="A26" s="59">
        <v>21030102</v>
      </c>
      <c r="B26" s="48" t="s">
        <v>557</v>
      </c>
      <c r="C26" s="41"/>
      <c r="D26" s="41"/>
      <c r="E26" s="41"/>
    </row>
    <row r="27" spans="1:5" s="1" customFormat="1" x14ac:dyDescent="0.3">
      <c r="A27" s="63">
        <v>21030104</v>
      </c>
      <c r="B27" s="64" t="s">
        <v>19</v>
      </c>
      <c r="C27" s="39">
        <f t="shared" ref="C27:D27" si="8">SUM(C28:C31)</f>
        <v>98156842</v>
      </c>
      <c r="D27" s="39">
        <f t="shared" si="8"/>
        <v>0</v>
      </c>
      <c r="E27" s="39">
        <f>SUM(E28:E31)</f>
        <v>20886158.7544</v>
      </c>
    </row>
    <row r="28" spans="1:5" x14ac:dyDescent="0.3">
      <c r="A28" s="59">
        <v>21030104</v>
      </c>
      <c r="B28" s="48" t="s">
        <v>19</v>
      </c>
      <c r="C28" s="41">
        <v>98156842</v>
      </c>
      <c r="D28" s="41"/>
      <c r="E28" s="41"/>
    </row>
    <row r="29" spans="1:5" x14ac:dyDescent="0.3">
      <c r="A29" s="59">
        <v>21030104</v>
      </c>
      <c r="B29" s="48" t="s">
        <v>703</v>
      </c>
      <c r="C29" s="41">
        <v>0</v>
      </c>
      <c r="D29" s="41">
        <v>0</v>
      </c>
      <c r="E29" s="41">
        <v>8287310.3299999982</v>
      </c>
    </row>
    <row r="30" spans="1:5" x14ac:dyDescent="0.3">
      <c r="A30" s="59">
        <v>21030104</v>
      </c>
      <c r="B30" s="48" t="s">
        <v>702</v>
      </c>
      <c r="C30" s="41">
        <v>0</v>
      </c>
      <c r="D30" s="41">
        <v>0</v>
      </c>
      <c r="E30" s="41">
        <v>12598848.424400002</v>
      </c>
    </row>
    <row r="31" spans="1:5" x14ac:dyDescent="0.3">
      <c r="A31" s="59"/>
      <c r="B31" s="48"/>
      <c r="C31" s="41"/>
      <c r="D31" s="41"/>
      <c r="E31" s="41"/>
    </row>
  </sheetData>
  <sheetProtection algorithmName="SHA-512" hashValue="EWEZWleWR5T4W3EzPG28IZuGvcs0tBjiCdMDJmNLZtpHGpt1hJ5+gOv3WXAAoYo+7xRaTMRp+h3LoBEvvpYO0Q==" saltValue="iCRpzuKg7xYUwPQhOOV3A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42</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3:E128"/>
  <sheetViews>
    <sheetView view="pageBreakPreview" topLeftCell="B107"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62" t="s">
        <v>529</v>
      </c>
      <c r="B3" s="162"/>
      <c r="C3" s="162"/>
      <c r="D3" s="162"/>
      <c r="E3" s="162"/>
    </row>
    <row r="4" spans="1:5" ht="28.9" customHeight="1" x14ac:dyDescent="0.3">
      <c r="A4" s="166" t="s">
        <v>755</v>
      </c>
      <c r="B4" s="166"/>
      <c r="C4" s="166"/>
      <c r="D4" s="166"/>
      <c r="E4" s="166"/>
    </row>
    <row r="5" spans="1:5" x14ac:dyDescent="0.3">
      <c r="A5" s="163" t="s">
        <v>694</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C8+C85+C89+C94</f>
        <v>1189488461</v>
      </c>
      <c r="D7" s="12">
        <f>D8+D85+D89+D94</f>
        <v>614789285.05999994</v>
      </c>
      <c r="E7" s="12">
        <f>E8+E85+E89+E94</f>
        <v>657414597.47519994</v>
      </c>
    </row>
    <row r="8" spans="1:5" s="1" customFormat="1" x14ac:dyDescent="0.3">
      <c r="A8" s="4">
        <v>2202</v>
      </c>
      <c r="B8" s="5" t="s">
        <v>21</v>
      </c>
      <c r="C8" s="12">
        <f>C9+C14+C22+C36+C45+C48+C54+C63+C67+C70</f>
        <v>337203253</v>
      </c>
      <c r="D8" s="12">
        <f t="shared" ref="D8:E8" si="0">D9+D14+D22+D36+D45+D48+D54+D63+D67+D70</f>
        <v>304706511.42999995</v>
      </c>
      <c r="E8" s="12">
        <f t="shared" si="0"/>
        <v>236778883.72999999</v>
      </c>
    </row>
    <row r="9" spans="1:5" s="1" customFormat="1" x14ac:dyDescent="0.3">
      <c r="A9" s="4">
        <v>220201</v>
      </c>
      <c r="B9" s="5" t="s">
        <v>22</v>
      </c>
      <c r="C9" s="12">
        <f>SUM(C10:C13)</f>
        <v>3300000</v>
      </c>
      <c r="D9" s="12">
        <f t="shared" ref="D9:E9" si="1">SUM(D10:D13)</f>
        <v>2230000</v>
      </c>
      <c r="E9" s="12">
        <f t="shared" si="1"/>
        <v>5000000</v>
      </c>
    </row>
    <row r="10" spans="1:5" x14ac:dyDescent="0.3">
      <c r="A10" s="43">
        <v>22020101</v>
      </c>
      <c r="B10" s="44" t="s">
        <v>23</v>
      </c>
      <c r="C10" s="41"/>
      <c r="D10" s="41"/>
      <c r="E10" s="41"/>
    </row>
    <row r="11" spans="1:5" x14ac:dyDescent="0.3">
      <c r="A11" s="43">
        <v>22020102</v>
      </c>
      <c r="B11" s="44" t="s">
        <v>24</v>
      </c>
      <c r="C11" s="41">
        <v>3300000</v>
      </c>
      <c r="D11" s="41">
        <v>2230000</v>
      </c>
      <c r="E11" s="41">
        <v>5000000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200000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v>200000</v>
      </c>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11000000</v>
      </c>
      <c r="D22" s="12">
        <f t="shared" ref="D22:E22" si="2">SUM(D23:D35)</f>
        <v>1920000</v>
      </c>
      <c r="E22" s="12">
        <f t="shared" si="2"/>
        <v>10500000</v>
      </c>
    </row>
    <row r="23" spans="1:5" x14ac:dyDescent="0.3">
      <c r="A23" s="43">
        <v>22020301</v>
      </c>
      <c r="B23" s="44" t="s">
        <v>36</v>
      </c>
      <c r="C23" s="41">
        <v>1000000</v>
      </c>
      <c r="D23" s="41">
        <v>150000</v>
      </c>
      <c r="E23" s="41">
        <v>500000</v>
      </c>
    </row>
    <row r="24" spans="1:5" x14ac:dyDescent="0.3">
      <c r="A24" s="43">
        <v>22020302</v>
      </c>
      <c r="B24" s="44" t="s">
        <v>37</v>
      </c>
      <c r="C24" s="41">
        <v>3500000</v>
      </c>
      <c r="D24" s="41">
        <v>1347000</v>
      </c>
      <c r="E24" s="41">
        <v>3500000</v>
      </c>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500000</v>
      </c>
      <c r="D27" s="41"/>
      <c r="E27" s="41">
        <v>500000</v>
      </c>
    </row>
    <row r="28" spans="1:5" x14ac:dyDescent="0.3">
      <c r="A28" s="43">
        <v>22020306</v>
      </c>
      <c r="B28" s="44" t="s">
        <v>41</v>
      </c>
      <c r="C28" s="41">
        <v>3500000</v>
      </c>
      <c r="D28" s="41">
        <v>423000</v>
      </c>
      <c r="E28" s="41">
        <v>3500000</v>
      </c>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v>2500000</v>
      </c>
      <c r="D34" s="41"/>
      <c r="E34" s="41">
        <v>2500000</v>
      </c>
    </row>
    <row r="35" spans="1:5" x14ac:dyDescent="0.3">
      <c r="A35" s="43">
        <v>22020313</v>
      </c>
      <c r="B35" s="44" t="s">
        <v>48</v>
      </c>
      <c r="C35" s="41"/>
      <c r="D35" s="41"/>
      <c r="E35" s="41"/>
    </row>
    <row r="36" spans="1:5" s="1" customFormat="1" x14ac:dyDescent="0.3">
      <c r="A36" s="4">
        <v>220204</v>
      </c>
      <c r="B36" s="5" t="s">
        <v>49</v>
      </c>
      <c r="C36" s="12">
        <f>SUM(C37:C44)</f>
        <v>2000000</v>
      </c>
      <c r="D36" s="12">
        <f t="shared" ref="D36:E36" si="3">SUM(D37:D44)</f>
        <v>300000</v>
      </c>
      <c r="E36" s="12">
        <f t="shared" si="3"/>
        <v>2000000</v>
      </c>
    </row>
    <row r="37" spans="1:5" x14ac:dyDescent="0.3">
      <c r="A37" s="43">
        <v>22020401</v>
      </c>
      <c r="B37" s="44" t="s">
        <v>50</v>
      </c>
      <c r="C37" s="41">
        <v>1500000</v>
      </c>
      <c r="D37" s="41">
        <v>300000</v>
      </c>
      <c r="E37" s="41">
        <v>1500000</v>
      </c>
    </row>
    <row r="38" spans="1:5" x14ac:dyDescent="0.3">
      <c r="A38" s="43">
        <v>22020402</v>
      </c>
      <c r="B38" s="44" t="s">
        <v>51</v>
      </c>
      <c r="C38" s="41">
        <v>250000</v>
      </c>
      <c r="D38" s="41"/>
      <c r="E38" s="41">
        <v>250000</v>
      </c>
    </row>
    <row r="39" spans="1:5" x14ac:dyDescent="0.3">
      <c r="A39" s="43">
        <v>22020403</v>
      </c>
      <c r="B39" s="44" t="s">
        <v>52</v>
      </c>
      <c r="C39" s="41"/>
      <c r="D39" s="41"/>
      <c r="E39" s="41"/>
    </row>
    <row r="40" spans="1:5" x14ac:dyDescent="0.3">
      <c r="A40" s="43">
        <v>22020404</v>
      </c>
      <c r="B40" s="44" t="s">
        <v>53</v>
      </c>
      <c r="C40" s="41">
        <v>250000</v>
      </c>
      <c r="D40" s="41"/>
      <c r="E40" s="41">
        <v>250000</v>
      </c>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4">SUM(D46:D47)</f>
        <v>0</v>
      </c>
      <c r="E45" s="12">
        <f t="shared" si="4"/>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5">SUM(D49:D53)</f>
        <v>0</v>
      </c>
      <c r="E48" s="12">
        <f t="shared" si="5"/>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1250000</v>
      </c>
      <c r="D54" s="12">
        <f t="shared" ref="D54:E54" si="6">SUM(D55:D62)</f>
        <v>0</v>
      </c>
      <c r="E54" s="12">
        <f t="shared" si="6"/>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v>1250000</v>
      </c>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6000000</v>
      </c>
      <c r="D63" s="12">
        <f t="shared" ref="D63:E63" si="7">SUM(D64:D66)</f>
        <v>5120000</v>
      </c>
      <c r="E63" s="12">
        <f t="shared" si="7"/>
        <v>6000000</v>
      </c>
    </row>
    <row r="64" spans="1:5" x14ac:dyDescent="0.3">
      <c r="A64" s="43">
        <v>22020801</v>
      </c>
      <c r="B64" s="44" t="s">
        <v>77</v>
      </c>
      <c r="C64" s="41">
        <v>6000000</v>
      </c>
      <c r="D64" s="41">
        <v>5120000</v>
      </c>
      <c r="E64" s="41">
        <v>6000000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453253</v>
      </c>
      <c r="D67" s="12">
        <f t="shared" ref="D67:E67" si="8">SUM(D68:D69)</f>
        <v>124117.15</v>
      </c>
      <c r="E67" s="12">
        <f t="shared" si="8"/>
        <v>278883.73</v>
      </c>
    </row>
    <row r="68" spans="1:5" x14ac:dyDescent="0.3">
      <c r="A68" s="43">
        <v>22020901</v>
      </c>
      <c r="B68" s="44" t="s">
        <v>81</v>
      </c>
      <c r="C68" s="41">
        <v>453253</v>
      </c>
      <c r="D68" s="41">
        <v>124117.15</v>
      </c>
      <c r="E68" s="41">
        <v>278883.73</v>
      </c>
    </row>
    <row r="69" spans="1:5" x14ac:dyDescent="0.3">
      <c r="A69" s="43">
        <v>22020902</v>
      </c>
      <c r="B69" s="44" t="s">
        <v>82</v>
      </c>
      <c r="C69" s="41"/>
      <c r="D69" s="41"/>
      <c r="E69" s="41"/>
    </row>
    <row r="70" spans="1:5" s="1" customFormat="1" x14ac:dyDescent="0.3">
      <c r="A70" s="4">
        <v>220210</v>
      </c>
      <c r="B70" s="5" t="s">
        <v>83</v>
      </c>
      <c r="C70" s="12">
        <f>SUM(C71:C84)</f>
        <v>313000000</v>
      </c>
      <c r="D70" s="12">
        <f t="shared" ref="D70:E70" si="9">SUM(D71:D84)</f>
        <v>295012394.27999997</v>
      </c>
      <c r="E70" s="12">
        <f t="shared" si="9"/>
        <v>213000000</v>
      </c>
    </row>
    <row r="71" spans="1:5" x14ac:dyDescent="0.3">
      <c r="A71" s="43">
        <v>22021001</v>
      </c>
      <c r="B71" s="44" t="s">
        <v>84</v>
      </c>
      <c r="C71" s="41">
        <v>2000000</v>
      </c>
      <c r="D71" s="41">
        <v>1280000</v>
      </c>
      <c r="E71" s="41">
        <v>2500000</v>
      </c>
    </row>
    <row r="72" spans="1:5" x14ac:dyDescent="0.3">
      <c r="A72" s="43">
        <v>22021002</v>
      </c>
      <c r="B72" s="44" t="s">
        <v>85</v>
      </c>
      <c r="C72" s="41">
        <v>500000</v>
      </c>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7000000</v>
      </c>
      <c r="D76" s="41">
        <v>5455000</v>
      </c>
      <c r="E76" s="41">
        <v>7000000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v>3500000</v>
      </c>
      <c r="D80" s="41">
        <v>1258000</v>
      </c>
      <c r="E80" s="41">
        <v>3500000</v>
      </c>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v>
      </c>
      <c r="B83" s="44" t="s">
        <v>725</v>
      </c>
      <c r="C83" s="41">
        <v>300000000</v>
      </c>
      <c r="D83" s="41">
        <v>287019394.27999997</v>
      </c>
      <c r="E83" s="41">
        <v>200000000</v>
      </c>
    </row>
    <row r="84" spans="1:5" x14ac:dyDescent="0.3">
      <c r="A84" s="43">
        <v>22021052</v>
      </c>
      <c r="B84" s="44" t="s">
        <v>96</v>
      </c>
      <c r="C84" s="41"/>
      <c r="D84" s="41"/>
      <c r="E84" s="41"/>
    </row>
    <row r="85" spans="1:5" s="1" customFormat="1" x14ac:dyDescent="0.3">
      <c r="A85" s="4">
        <v>2204</v>
      </c>
      <c r="B85" s="5" t="s">
        <v>97</v>
      </c>
      <c r="C85" s="12">
        <f>C86</f>
        <v>852285208</v>
      </c>
      <c r="D85" s="12">
        <f t="shared" ref="D85:E85" si="10">D86</f>
        <v>310082773.63</v>
      </c>
      <c r="E85" s="12">
        <f t="shared" si="10"/>
        <v>420635713.74519998</v>
      </c>
    </row>
    <row r="86" spans="1:5" s="1" customFormat="1" x14ac:dyDescent="0.3">
      <c r="A86" s="4">
        <v>220401</v>
      </c>
      <c r="B86" s="5" t="s">
        <v>98</v>
      </c>
      <c r="C86" s="12">
        <f>C87+C88</f>
        <v>852285208</v>
      </c>
      <c r="D86" s="12">
        <f>D87+D88</f>
        <v>310082773.63</v>
      </c>
      <c r="E86" s="12">
        <f>E87+E88</f>
        <v>420635713.74519998</v>
      </c>
    </row>
    <row r="87" spans="1:5" s="38" customFormat="1" x14ac:dyDescent="0.3">
      <c r="A87" s="6">
        <v>22040105</v>
      </c>
      <c r="B87" s="7" t="s">
        <v>99</v>
      </c>
      <c r="C87" s="37">
        <f>SUM(C108:C125)</f>
        <v>523958208</v>
      </c>
      <c r="D87" s="37">
        <f>SUM(D108:D125)</f>
        <v>310082773.63</v>
      </c>
      <c r="E87" s="37">
        <f>SUM(E108:E125)</f>
        <v>420635713.74519998</v>
      </c>
    </row>
    <row r="88" spans="1:5" x14ac:dyDescent="0.3">
      <c r="A88" s="43">
        <v>22040109</v>
      </c>
      <c r="B88" s="44" t="s">
        <v>100</v>
      </c>
      <c r="C88" s="41">
        <v>328327000</v>
      </c>
      <c r="D88" s="41"/>
      <c r="E88" s="41"/>
    </row>
    <row r="89" spans="1:5" s="1" customFormat="1" x14ac:dyDescent="0.3">
      <c r="A89" s="4">
        <v>2205</v>
      </c>
      <c r="B89" s="5" t="s">
        <v>101</v>
      </c>
      <c r="C89" s="12">
        <f>C90</f>
        <v>0</v>
      </c>
      <c r="D89" s="12">
        <f t="shared" ref="D89:E89" si="11">D90</f>
        <v>0</v>
      </c>
      <c r="E89" s="12">
        <f t="shared" si="11"/>
        <v>0</v>
      </c>
    </row>
    <row r="90" spans="1:5" s="1" customFormat="1" x14ac:dyDescent="0.3">
      <c r="A90" s="4">
        <v>220501</v>
      </c>
      <c r="B90" s="5" t="s">
        <v>102</v>
      </c>
      <c r="C90" s="12">
        <f>SUM(C91:C93)</f>
        <v>0</v>
      </c>
      <c r="D90" s="12">
        <f t="shared" ref="D90:E90" si="12">SUM(D91:D93)</f>
        <v>0</v>
      </c>
      <c r="E90" s="12">
        <f t="shared" si="12"/>
        <v>0</v>
      </c>
    </row>
    <row r="91" spans="1:5" x14ac:dyDescent="0.3">
      <c r="A91" s="43">
        <v>22050105</v>
      </c>
      <c r="B91" s="44" t="s">
        <v>103</v>
      </c>
      <c r="C91" s="41"/>
      <c r="D91" s="41"/>
      <c r="E91" s="41"/>
    </row>
    <row r="92" spans="1:5" x14ac:dyDescent="0.3">
      <c r="A92" s="43">
        <v>22050108</v>
      </c>
      <c r="B92" s="44" t="s">
        <v>104</v>
      </c>
      <c r="C92" s="41"/>
      <c r="D92" s="41"/>
      <c r="E92" s="41"/>
    </row>
    <row r="93" spans="1:5" x14ac:dyDescent="0.3">
      <c r="A93" s="43">
        <v>22050110</v>
      </c>
      <c r="B93" s="44" t="s">
        <v>105</v>
      </c>
      <c r="C93" s="41"/>
      <c r="D93" s="41"/>
      <c r="E93" s="41"/>
    </row>
    <row r="94" spans="1:5" s="1" customFormat="1" x14ac:dyDescent="0.3">
      <c r="A94" s="4">
        <v>2206</v>
      </c>
      <c r="B94" s="5" t="s">
        <v>106</v>
      </c>
      <c r="C94" s="12">
        <f>C95+C97</f>
        <v>0</v>
      </c>
      <c r="D94" s="12">
        <f t="shared" ref="D94:E94" si="13">D95+D97</f>
        <v>0</v>
      </c>
      <c r="E94" s="12">
        <f t="shared" si="13"/>
        <v>0</v>
      </c>
    </row>
    <row r="95" spans="1:5" s="1" customFormat="1" x14ac:dyDescent="0.3">
      <c r="A95" s="4">
        <v>220603</v>
      </c>
      <c r="B95" s="5" t="s">
        <v>107</v>
      </c>
      <c r="C95" s="12">
        <f>C96</f>
        <v>0</v>
      </c>
      <c r="D95" s="12">
        <f t="shared" ref="D95:E95" si="14">D96</f>
        <v>0</v>
      </c>
      <c r="E95" s="12">
        <f t="shared" si="14"/>
        <v>0</v>
      </c>
    </row>
    <row r="96" spans="1:5" x14ac:dyDescent="0.3">
      <c r="A96" s="43">
        <v>22060301</v>
      </c>
      <c r="B96" s="44" t="s">
        <v>108</v>
      </c>
      <c r="C96" s="41"/>
      <c r="D96" s="41"/>
      <c r="E96" s="41"/>
    </row>
    <row r="97" spans="1:5" s="1" customFormat="1" x14ac:dyDescent="0.3">
      <c r="A97" s="4">
        <v>220604</v>
      </c>
      <c r="B97" s="5" t="s">
        <v>109</v>
      </c>
      <c r="C97" s="12">
        <f>SUM(C98:C99)</f>
        <v>0</v>
      </c>
      <c r="D97" s="12">
        <f t="shared" ref="D97:E97" si="15">SUM(D98:D99)</f>
        <v>0</v>
      </c>
      <c r="E97" s="12">
        <f t="shared" si="15"/>
        <v>0</v>
      </c>
    </row>
    <row r="98" spans="1:5" x14ac:dyDescent="0.3">
      <c r="A98" s="43">
        <v>22060401</v>
      </c>
      <c r="B98" s="44" t="s">
        <v>110</v>
      </c>
      <c r="C98" s="41"/>
      <c r="D98" s="41"/>
      <c r="E98" s="41"/>
    </row>
    <row r="99" spans="1:5" x14ac:dyDescent="0.3">
      <c r="A99" s="48"/>
      <c r="B99" s="48"/>
      <c r="C99" s="41"/>
      <c r="D99" s="41"/>
      <c r="E99" s="41"/>
    </row>
    <row r="104" spans="1:5" x14ac:dyDescent="0.3">
      <c r="A104" s="162" t="s">
        <v>723</v>
      </c>
      <c r="B104" s="162"/>
      <c r="C104" s="162"/>
      <c r="D104" s="162"/>
      <c r="E104" s="162"/>
    </row>
    <row r="105" spans="1:5" x14ac:dyDescent="0.3">
      <c r="A105" s="166" t="s">
        <v>756</v>
      </c>
      <c r="B105" s="166"/>
      <c r="C105" s="166"/>
      <c r="D105" s="166"/>
      <c r="E105" s="166"/>
    </row>
    <row r="106" spans="1:5" x14ac:dyDescent="0.3">
      <c r="A106" s="163" t="s">
        <v>694</v>
      </c>
      <c r="B106" s="163"/>
      <c r="C106" s="163"/>
      <c r="D106" s="163"/>
      <c r="E106" s="163"/>
    </row>
    <row r="107" spans="1:5" ht="45" x14ac:dyDescent="0.3">
      <c r="A107" s="58" t="s">
        <v>722</v>
      </c>
      <c r="B107" s="58" t="s">
        <v>1</v>
      </c>
      <c r="C107" s="50" t="s">
        <v>596</v>
      </c>
      <c r="D107" s="50" t="s">
        <v>597</v>
      </c>
      <c r="E107" s="50" t="s">
        <v>598</v>
      </c>
    </row>
    <row r="108" spans="1:5" x14ac:dyDescent="0.3">
      <c r="A108" s="60" t="s">
        <v>704</v>
      </c>
      <c r="B108" s="44" t="s">
        <v>560</v>
      </c>
      <c r="C108" s="41">
        <v>60000000</v>
      </c>
      <c r="D108" s="41">
        <v>55563362.640000001</v>
      </c>
      <c r="E108" s="41">
        <v>157984779.80399999</v>
      </c>
    </row>
    <row r="109" spans="1:5" x14ac:dyDescent="0.3">
      <c r="A109" s="60" t="s">
        <v>705</v>
      </c>
      <c r="B109" s="44" t="s">
        <v>561</v>
      </c>
      <c r="C109" s="41">
        <v>12000000</v>
      </c>
      <c r="D109" s="41">
        <v>8985481.5</v>
      </c>
      <c r="E109" s="41">
        <v>12000000</v>
      </c>
    </row>
    <row r="110" spans="1:5" x14ac:dyDescent="0.3">
      <c r="A110" s="60" t="s">
        <v>706</v>
      </c>
      <c r="B110" s="44" t="s">
        <v>559</v>
      </c>
      <c r="C110" s="41">
        <v>240000</v>
      </c>
      <c r="D110" s="41">
        <v>100000</v>
      </c>
      <c r="E110" s="41">
        <v>240000</v>
      </c>
    </row>
    <row r="111" spans="1:5" x14ac:dyDescent="0.3">
      <c r="A111" s="60" t="s">
        <v>707</v>
      </c>
      <c r="B111" s="44" t="s">
        <v>558</v>
      </c>
      <c r="C111" s="41">
        <v>360000</v>
      </c>
      <c r="D111" s="41">
        <v>270000</v>
      </c>
      <c r="E111" s="41">
        <v>360000</v>
      </c>
    </row>
    <row r="112" spans="1:5" x14ac:dyDescent="0.3">
      <c r="A112" s="60" t="s">
        <v>708</v>
      </c>
      <c r="B112" s="44" t="s">
        <v>590</v>
      </c>
      <c r="C112" s="41">
        <v>1250000</v>
      </c>
      <c r="D112" s="41">
        <v>1221672.75</v>
      </c>
      <c r="E112" s="41">
        <v>6319391.1921600001</v>
      </c>
    </row>
    <row r="113" spans="1:5" x14ac:dyDescent="0.3">
      <c r="A113" s="60" t="s">
        <v>709</v>
      </c>
      <c r="B113" s="44" t="s">
        <v>562</v>
      </c>
      <c r="C113" s="41">
        <v>12470600</v>
      </c>
      <c r="D113" s="41">
        <v>8273691.1200000001</v>
      </c>
      <c r="E113" s="41">
        <v>31596955.9608</v>
      </c>
    </row>
    <row r="114" spans="1:5" x14ac:dyDescent="0.3">
      <c r="A114" s="60" t="s">
        <v>710</v>
      </c>
      <c r="B114" s="44" t="s">
        <v>563</v>
      </c>
      <c r="C114" s="41">
        <v>350000000</v>
      </c>
      <c r="D114" s="41">
        <v>188511725.15000001</v>
      </c>
      <c r="E114" s="41">
        <v>155000000</v>
      </c>
    </row>
    <row r="115" spans="1:5" x14ac:dyDescent="0.3">
      <c r="A115" s="60" t="s">
        <v>711</v>
      </c>
      <c r="B115" s="44" t="s">
        <v>564</v>
      </c>
      <c r="C115" s="41">
        <v>2200000</v>
      </c>
      <c r="D115" s="41">
        <v>1628457.3</v>
      </c>
      <c r="E115" s="41">
        <v>2200000</v>
      </c>
    </row>
    <row r="116" spans="1:5" x14ac:dyDescent="0.3">
      <c r="A116" s="60" t="s">
        <v>712</v>
      </c>
      <c r="B116" s="44" t="s">
        <v>565</v>
      </c>
      <c r="C116" s="41">
        <v>30000000</v>
      </c>
      <c r="D116" s="41"/>
      <c r="E116" s="41">
        <v>30000000</v>
      </c>
    </row>
    <row r="117" spans="1:5" x14ac:dyDescent="0.3">
      <c r="A117" s="60" t="s">
        <v>713</v>
      </c>
      <c r="B117" s="44" t="s">
        <v>566</v>
      </c>
      <c r="C117" s="41">
        <v>0</v>
      </c>
      <c r="D117" s="41"/>
      <c r="E117" s="41">
        <v>0</v>
      </c>
    </row>
    <row r="118" spans="1:5" x14ac:dyDescent="0.3">
      <c r="A118" s="60" t="s">
        <v>714</v>
      </c>
      <c r="B118" s="44" t="s">
        <v>567</v>
      </c>
      <c r="C118" s="41">
        <v>50000000</v>
      </c>
      <c r="D118" s="41">
        <v>41215875</v>
      </c>
      <c r="E118" s="41">
        <v>15000000</v>
      </c>
    </row>
    <row r="119" spans="1:5" x14ac:dyDescent="0.3">
      <c r="A119" s="60" t="s">
        <v>715</v>
      </c>
      <c r="B119" s="44" t="s">
        <v>568</v>
      </c>
      <c r="C119" s="41">
        <v>2482108</v>
      </c>
      <c r="D119" s="41">
        <v>1654738.24</v>
      </c>
      <c r="E119" s="41">
        <v>3159695.59608</v>
      </c>
    </row>
    <row r="120" spans="1:5" x14ac:dyDescent="0.3">
      <c r="A120" s="60" t="s">
        <v>716</v>
      </c>
      <c r="B120" s="44" t="s">
        <v>569</v>
      </c>
      <c r="C120" s="41">
        <v>2500000</v>
      </c>
      <c r="D120" s="41">
        <v>2443358.25</v>
      </c>
      <c r="E120" s="41">
        <v>6319391.1921600001</v>
      </c>
    </row>
    <row r="121" spans="1:5" x14ac:dyDescent="0.3">
      <c r="A121" s="60" t="s">
        <v>717</v>
      </c>
      <c r="B121" s="44" t="s">
        <v>591</v>
      </c>
      <c r="C121" s="41">
        <v>0</v>
      </c>
      <c r="D121" s="41"/>
      <c r="E121" s="41">
        <v>0</v>
      </c>
    </row>
    <row r="122" spans="1:5" x14ac:dyDescent="0.3">
      <c r="A122" s="60" t="s">
        <v>718</v>
      </c>
      <c r="B122" s="44" t="s">
        <v>592</v>
      </c>
      <c r="C122" s="41">
        <v>240000</v>
      </c>
      <c r="D122" s="41">
        <v>52941.15</v>
      </c>
      <c r="E122" s="41">
        <v>240000</v>
      </c>
    </row>
    <row r="123" spans="1:5" x14ac:dyDescent="0.3">
      <c r="A123" s="60" t="s">
        <v>719</v>
      </c>
      <c r="B123" s="44" t="s">
        <v>593</v>
      </c>
      <c r="C123" s="41">
        <v>60000</v>
      </c>
      <c r="D123" s="41">
        <v>45000</v>
      </c>
      <c r="E123" s="41">
        <v>60000</v>
      </c>
    </row>
    <row r="124" spans="1:5" x14ac:dyDescent="0.3">
      <c r="A124" s="60" t="s">
        <v>720</v>
      </c>
      <c r="B124" s="44" t="s">
        <v>594</v>
      </c>
      <c r="C124" s="41">
        <v>120000</v>
      </c>
      <c r="D124" s="41">
        <v>90000</v>
      </c>
      <c r="E124" s="41">
        <v>120000</v>
      </c>
    </row>
    <row r="125" spans="1:5" x14ac:dyDescent="0.3">
      <c r="A125" s="60" t="s">
        <v>721</v>
      </c>
      <c r="B125" s="44" t="s">
        <v>595</v>
      </c>
      <c r="C125" s="41">
        <v>35500</v>
      </c>
      <c r="D125" s="41">
        <v>26470.53</v>
      </c>
      <c r="E125" s="41">
        <v>35500</v>
      </c>
    </row>
    <row r="126" spans="1:5" x14ac:dyDescent="0.3">
      <c r="A126" s="60">
        <v>19</v>
      </c>
      <c r="B126" s="44" t="s">
        <v>838</v>
      </c>
      <c r="C126" s="41">
        <v>1885000</v>
      </c>
      <c r="D126" s="41">
        <v>1413529.47</v>
      </c>
      <c r="E126" s="41">
        <v>1885000</v>
      </c>
    </row>
    <row r="127" spans="1:5" x14ac:dyDescent="0.3">
      <c r="A127" s="60">
        <v>20</v>
      </c>
      <c r="B127" s="44" t="s">
        <v>839</v>
      </c>
      <c r="C127" s="41">
        <v>3000000</v>
      </c>
      <c r="D127" s="41">
        <v>2250000</v>
      </c>
      <c r="E127" s="41">
        <v>3000000</v>
      </c>
    </row>
    <row r="128" spans="1:5" x14ac:dyDescent="0.3">
      <c r="A128" s="60">
        <v>21</v>
      </c>
      <c r="B128" s="44" t="s">
        <v>840</v>
      </c>
      <c r="C128" s="41">
        <v>6642000</v>
      </c>
      <c r="D128" s="41">
        <v>5132000</v>
      </c>
      <c r="E128" s="41">
        <v>58000000</v>
      </c>
    </row>
  </sheetData>
  <sheetProtection algorithmName="SHA-512" hashValue="FnBDosWuxq8SxLw0SIeZ0dYlUbT4D/k70lP53qP6SO+dw0mR1mUTPoUVSzyg3Yo9+AI38rku5c8z3c+VpabJ4g==" saltValue="kdSyBcM9Nd//EAEY+2AtUw==" spinCount="100000" sheet="1" objects="1" scenarios="1" formatColumns="0" formatRows="0" selectLockedCells="1"/>
  <mergeCells count="6">
    <mergeCell ref="A106:E106"/>
    <mergeCell ref="A3:E3"/>
    <mergeCell ref="A4:E4"/>
    <mergeCell ref="A5:E5"/>
    <mergeCell ref="A104:E104"/>
    <mergeCell ref="A105:E105"/>
  </mergeCells>
  <pageMargins left="0.51181102362204722" right="0.51181102362204722" top="0.74803149606299213" bottom="0.74803149606299213" header="0.31496062992125984" footer="0.31496062992125984"/>
  <pageSetup scale="63" orientation="landscape" r:id="rId1"/>
  <headerFooter>
    <oddFooter>&amp;CPage  44</oddFooter>
  </headerFooter>
  <rowBreaks count="2" manualBreakCount="2">
    <brk id="46" max="16383" man="1"/>
    <brk id="9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F86"/>
  <sheetViews>
    <sheetView view="pageBreakPreview" zoomScale="60" zoomScaleNormal="120" workbookViewId="0">
      <selection activeCell="A8" sqref="A8:XFD10"/>
    </sheetView>
  </sheetViews>
  <sheetFormatPr defaultColWidth="8.81640625" defaultRowHeight="15" x14ac:dyDescent="0.3"/>
  <cols>
    <col min="1" max="1" width="22.26953125" style="49" bestFit="1" customWidth="1"/>
    <col min="2" max="2" width="13.1796875" style="49" bestFit="1" customWidth="1"/>
    <col min="3" max="3" width="44.54296875" style="49" bestFit="1" customWidth="1"/>
    <col min="4" max="6" width="25.453125" style="49" bestFit="1" customWidth="1"/>
    <col min="7" max="16384" width="8.81640625" style="49"/>
  </cols>
  <sheetData>
    <row r="1" spans="1:6" x14ac:dyDescent="0.3">
      <c r="A1" s="162" t="s">
        <v>143</v>
      </c>
      <c r="B1" s="162"/>
      <c r="C1" s="162"/>
      <c r="D1" s="162"/>
      <c r="E1" s="162"/>
      <c r="F1" s="162"/>
    </row>
    <row r="2" spans="1:6" x14ac:dyDescent="0.3">
      <c r="A2" s="163" t="s">
        <v>757</v>
      </c>
      <c r="B2" s="163"/>
      <c r="C2" s="163"/>
      <c r="D2" s="163"/>
      <c r="E2" s="163"/>
      <c r="F2" s="163"/>
    </row>
    <row r="3" spans="1:6" x14ac:dyDescent="0.3">
      <c r="A3" s="163" t="s">
        <v>694</v>
      </c>
      <c r="B3" s="163"/>
      <c r="C3" s="163"/>
      <c r="D3" s="163"/>
      <c r="E3" s="163"/>
      <c r="F3" s="163"/>
    </row>
    <row r="5" spans="1:6" ht="45" x14ac:dyDescent="0.3">
      <c r="A5" s="50" t="s">
        <v>145</v>
      </c>
      <c r="B5" s="50" t="s">
        <v>144</v>
      </c>
      <c r="C5" s="50" t="s">
        <v>112</v>
      </c>
      <c r="D5" s="50" t="s">
        <v>596</v>
      </c>
      <c r="E5" s="50" t="s">
        <v>597</v>
      </c>
      <c r="F5" s="50" t="s">
        <v>598</v>
      </c>
    </row>
    <row r="6" spans="1:6" s="1" customFormat="1" x14ac:dyDescent="0.3">
      <c r="A6" s="8" t="s">
        <v>605</v>
      </c>
      <c r="B6" s="4">
        <v>3</v>
      </c>
      <c r="C6" s="5" t="s">
        <v>113</v>
      </c>
      <c r="D6" s="11">
        <f>D7+D11+D16+D19+D25+D29+D33+D43+D50+D56</f>
        <v>1000000</v>
      </c>
      <c r="E6" s="11">
        <f>E7+E11+E16+E19+E25+E29+E33+E43+E50+E56</f>
        <v>0</v>
      </c>
      <c r="F6" s="11">
        <f>F7+F11+F16+F19+F25+F29+F33+F43+F50+F56</f>
        <v>1734629991.71</v>
      </c>
    </row>
    <row r="7" spans="1:6" s="1" customFormat="1" x14ac:dyDescent="0.3">
      <c r="A7" s="5"/>
      <c r="B7" s="4">
        <v>32010100</v>
      </c>
      <c r="C7" s="5" t="s">
        <v>114</v>
      </c>
      <c r="D7" s="11">
        <f>SUM(D8:D10)</f>
        <v>0</v>
      </c>
      <c r="E7" s="11">
        <f t="shared" ref="E7:F7" si="0">SUM(E8:E10)</f>
        <v>0</v>
      </c>
      <c r="F7" s="11">
        <f t="shared" si="0"/>
        <v>0</v>
      </c>
    </row>
    <row r="8" spans="1:6" hidden="1" x14ac:dyDescent="0.3">
      <c r="A8" s="42" t="s">
        <v>606</v>
      </c>
      <c r="B8" s="43">
        <v>32010101</v>
      </c>
      <c r="C8" s="44" t="s">
        <v>115</v>
      </c>
      <c r="D8" s="45"/>
      <c r="E8" s="45"/>
      <c r="F8" s="45"/>
    </row>
    <row r="9" spans="1:6" hidden="1" x14ac:dyDescent="0.3">
      <c r="A9" s="42"/>
      <c r="B9" s="43"/>
      <c r="C9" s="44" t="s">
        <v>726</v>
      </c>
      <c r="D9" s="45"/>
      <c r="E9" s="45"/>
      <c r="F9" s="45"/>
    </row>
    <row r="10" spans="1:6" hidden="1" x14ac:dyDescent="0.3">
      <c r="A10" s="44"/>
      <c r="B10" s="43"/>
      <c r="C10" s="44"/>
      <c r="D10" s="45"/>
      <c r="E10" s="45"/>
      <c r="F10" s="45"/>
    </row>
    <row r="11" spans="1:6" s="1" customFormat="1" x14ac:dyDescent="0.3">
      <c r="A11" s="5"/>
      <c r="B11" s="4">
        <v>32010200</v>
      </c>
      <c r="C11" s="5" t="s">
        <v>116</v>
      </c>
      <c r="D11" s="11">
        <f>SUM(D12:D14)</f>
        <v>0</v>
      </c>
      <c r="E11" s="11">
        <f t="shared" ref="E11:F11" si="1">SUM(E12:E14)</f>
        <v>0</v>
      </c>
      <c r="F11" s="11">
        <f t="shared" si="1"/>
        <v>1533129991.71</v>
      </c>
    </row>
    <row r="12" spans="1:6" x14ac:dyDescent="0.3">
      <c r="A12" s="42" t="s">
        <v>607</v>
      </c>
      <c r="B12" s="43">
        <v>32010202</v>
      </c>
      <c r="C12" s="44" t="s">
        <v>117</v>
      </c>
      <c r="D12" s="45"/>
      <c r="E12" s="45"/>
      <c r="F12" s="45"/>
    </row>
    <row r="13" spans="1:6" x14ac:dyDescent="0.3">
      <c r="A13" s="42" t="s">
        <v>637</v>
      </c>
      <c r="B13" s="43">
        <v>32010220</v>
      </c>
      <c r="C13" s="44" t="s">
        <v>570</v>
      </c>
      <c r="D13" s="45"/>
      <c r="E13" s="45"/>
      <c r="F13" s="45">
        <v>400000000</v>
      </c>
    </row>
    <row r="14" spans="1:6" s="1" customFormat="1" x14ac:dyDescent="0.3">
      <c r="A14" s="65" t="s">
        <v>638</v>
      </c>
      <c r="B14" s="6">
        <v>32010221</v>
      </c>
      <c r="C14" s="7" t="s">
        <v>701</v>
      </c>
      <c r="D14" s="66">
        <f>SUM(D65:D85)</f>
        <v>0</v>
      </c>
      <c r="E14" s="66">
        <f>SUM(E65:E85)</f>
        <v>0</v>
      </c>
      <c r="F14" s="66">
        <f>SUM(F65:F85)</f>
        <v>1133129991.71</v>
      </c>
    </row>
    <row r="15" spans="1:6" hidden="1" x14ac:dyDescent="0.3">
      <c r="A15" s="48"/>
      <c r="B15" s="48"/>
      <c r="C15" s="48"/>
      <c r="D15" s="48"/>
      <c r="E15" s="48"/>
      <c r="F15" s="48"/>
    </row>
    <row r="16" spans="1:6" s="1" customFormat="1" x14ac:dyDescent="0.3">
      <c r="A16" s="5"/>
      <c r="B16" s="4">
        <v>320103</v>
      </c>
      <c r="C16" s="5" t="s">
        <v>118</v>
      </c>
      <c r="D16" s="11">
        <f>SUM(D17:D18)</f>
        <v>0</v>
      </c>
      <c r="E16" s="11">
        <f>SUM(E17:E18)</f>
        <v>0</v>
      </c>
      <c r="F16" s="11">
        <f>SUM(F17:F18)</f>
        <v>0</v>
      </c>
    </row>
    <row r="17" spans="1:6" hidden="1" x14ac:dyDescent="0.3">
      <c r="A17" s="42" t="s">
        <v>843</v>
      </c>
      <c r="B17" s="43">
        <v>32010301</v>
      </c>
      <c r="C17" s="44" t="s">
        <v>119</v>
      </c>
      <c r="D17" s="45"/>
      <c r="E17" s="45"/>
      <c r="F17" s="45"/>
    </row>
    <row r="18" spans="1:6" hidden="1" x14ac:dyDescent="0.3">
      <c r="A18" s="44"/>
      <c r="B18" s="43"/>
      <c r="C18" s="44"/>
      <c r="D18" s="45"/>
      <c r="E18" s="45"/>
      <c r="F18" s="45"/>
    </row>
    <row r="19" spans="1:6" s="1" customFormat="1" x14ac:dyDescent="0.3">
      <c r="A19" s="5"/>
      <c r="B19" s="4">
        <v>32010400</v>
      </c>
      <c r="C19" s="5" t="s">
        <v>120</v>
      </c>
      <c r="D19" s="11">
        <f>SUM(D20:D24)</f>
        <v>0</v>
      </c>
      <c r="E19" s="11">
        <f t="shared" ref="E19:F19" si="2">SUM(E20:E24)</f>
        <v>0</v>
      </c>
      <c r="F19" s="11">
        <f t="shared" si="2"/>
        <v>0</v>
      </c>
    </row>
    <row r="20" spans="1:6" hidden="1" x14ac:dyDescent="0.3">
      <c r="A20" s="42"/>
      <c r="B20" s="43">
        <v>32010405</v>
      </c>
      <c r="C20" s="44" t="s">
        <v>121</v>
      </c>
      <c r="D20" s="45"/>
      <c r="E20" s="45"/>
      <c r="F20" s="45"/>
    </row>
    <row r="21" spans="1:6" hidden="1" x14ac:dyDescent="0.3">
      <c r="A21" s="42"/>
      <c r="B21" s="43">
        <v>32010406</v>
      </c>
      <c r="C21" s="44" t="s">
        <v>122</v>
      </c>
      <c r="D21" s="45"/>
      <c r="E21" s="45"/>
      <c r="F21" s="45"/>
    </row>
    <row r="22" spans="1:6" hidden="1" x14ac:dyDescent="0.3">
      <c r="A22" s="42"/>
      <c r="B22" s="43">
        <v>32010407</v>
      </c>
      <c r="C22" s="44" t="s">
        <v>123</v>
      </c>
      <c r="D22" s="45"/>
      <c r="E22" s="45"/>
      <c r="F22" s="45"/>
    </row>
    <row r="23" spans="1:6" hidden="1" x14ac:dyDescent="0.3">
      <c r="A23" s="42"/>
      <c r="B23" s="43">
        <v>32010408</v>
      </c>
      <c r="C23" s="44" t="s">
        <v>124</v>
      </c>
      <c r="D23" s="45"/>
      <c r="E23" s="45"/>
      <c r="F23" s="45"/>
    </row>
    <row r="24" spans="1:6" hidden="1" x14ac:dyDescent="0.3">
      <c r="A24" s="44"/>
      <c r="B24" s="43"/>
      <c r="C24" s="44"/>
      <c r="D24" s="45"/>
      <c r="E24" s="45"/>
      <c r="F24" s="45"/>
    </row>
    <row r="25" spans="1:6" s="1" customFormat="1" x14ac:dyDescent="0.3">
      <c r="A25" s="5"/>
      <c r="B25" s="4">
        <v>320105</v>
      </c>
      <c r="C25" s="5" t="s">
        <v>125</v>
      </c>
      <c r="D25" s="11">
        <f>SUM(D26:D28)</f>
        <v>1000000</v>
      </c>
      <c r="E25" s="11">
        <f>SUM(E26:E28)</f>
        <v>0</v>
      </c>
      <c r="F25" s="11">
        <f>SUM(F26:F28)</f>
        <v>1500000</v>
      </c>
    </row>
    <row r="26" spans="1:6" x14ac:dyDescent="0.3">
      <c r="A26" s="42" t="s">
        <v>844</v>
      </c>
      <c r="B26" s="43">
        <v>32010501</v>
      </c>
      <c r="C26" s="44" t="s">
        <v>126</v>
      </c>
      <c r="D26" s="139">
        <v>500000</v>
      </c>
      <c r="E26" s="142"/>
      <c r="F26" s="139"/>
    </row>
    <row r="27" spans="1:6" x14ac:dyDescent="0.3">
      <c r="A27" s="42" t="s">
        <v>845</v>
      </c>
      <c r="B27" s="43">
        <v>32010502</v>
      </c>
      <c r="C27" s="44" t="s">
        <v>841</v>
      </c>
      <c r="D27" s="139"/>
      <c r="E27" s="142"/>
      <c r="F27" s="139">
        <v>1500000</v>
      </c>
    </row>
    <row r="28" spans="1:6" x14ac:dyDescent="0.3">
      <c r="A28" s="42" t="s">
        <v>846</v>
      </c>
      <c r="B28" s="43">
        <v>32010505</v>
      </c>
      <c r="C28" s="44" t="s">
        <v>842</v>
      </c>
      <c r="D28" s="45">
        <v>500000</v>
      </c>
      <c r="E28" s="45"/>
      <c r="F28" s="45"/>
    </row>
    <row r="29" spans="1:6" s="1" customFormat="1" x14ac:dyDescent="0.3">
      <c r="A29" s="5"/>
      <c r="B29" s="4">
        <v>320106</v>
      </c>
      <c r="C29" s="5" t="s">
        <v>127</v>
      </c>
      <c r="D29" s="11">
        <f>SUM(D30:D32)</f>
        <v>0</v>
      </c>
      <c r="E29" s="11">
        <f>SUM(E30:E32)</f>
        <v>0</v>
      </c>
      <c r="F29" s="11">
        <f>SUM(F30:F32)</f>
        <v>0</v>
      </c>
    </row>
    <row r="30" spans="1:6" hidden="1" x14ac:dyDescent="0.3">
      <c r="A30" s="42"/>
      <c r="B30" s="43">
        <v>32010601</v>
      </c>
      <c r="C30" s="44" t="s">
        <v>128</v>
      </c>
      <c r="D30" s="45"/>
      <c r="E30" s="45"/>
      <c r="F30" s="45"/>
    </row>
    <row r="31" spans="1:6" hidden="1" x14ac:dyDescent="0.3">
      <c r="A31" s="42"/>
      <c r="B31" s="43">
        <v>32010602</v>
      </c>
      <c r="C31" s="44" t="s">
        <v>129</v>
      </c>
      <c r="D31" s="45"/>
      <c r="E31" s="45"/>
      <c r="F31" s="45"/>
    </row>
    <row r="32" spans="1:6" hidden="1" x14ac:dyDescent="0.3">
      <c r="A32" s="44"/>
      <c r="B32" s="43"/>
      <c r="C32" s="44"/>
      <c r="D32" s="45"/>
      <c r="E32" s="45"/>
      <c r="F32" s="45"/>
    </row>
    <row r="33" spans="1:6" s="1" customFormat="1" x14ac:dyDescent="0.3">
      <c r="A33" s="5"/>
      <c r="B33" s="4">
        <v>320109</v>
      </c>
      <c r="C33" s="5" t="s">
        <v>130</v>
      </c>
      <c r="D33" s="11">
        <f>SUM(D34:D42)</f>
        <v>0</v>
      </c>
      <c r="E33" s="11">
        <f>SUM(E34:E42)</f>
        <v>0</v>
      </c>
      <c r="F33" s="11">
        <f>SUM(F34:F42)</f>
        <v>0</v>
      </c>
    </row>
    <row r="34" spans="1:6" hidden="1" x14ac:dyDescent="0.3">
      <c r="A34" s="42"/>
      <c r="B34" s="43">
        <v>32010903</v>
      </c>
      <c r="C34" s="44" t="s">
        <v>131</v>
      </c>
      <c r="D34" s="45"/>
      <c r="E34" s="45"/>
      <c r="F34" s="45"/>
    </row>
    <row r="35" spans="1:6" hidden="1" x14ac:dyDescent="0.3">
      <c r="A35" s="44"/>
      <c r="B35" s="43"/>
      <c r="C35" s="44"/>
      <c r="D35" s="45"/>
      <c r="E35" s="45"/>
      <c r="F35" s="45"/>
    </row>
    <row r="36" spans="1:6" hidden="1" x14ac:dyDescent="0.3">
      <c r="A36" s="42"/>
      <c r="B36" s="43">
        <v>32010904</v>
      </c>
      <c r="C36" s="44" t="s">
        <v>132</v>
      </c>
      <c r="D36" s="45"/>
      <c r="E36" s="45"/>
      <c r="F36" s="45"/>
    </row>
    <row r="37" spans="1:6" hidden="1" x14ac:dyDescent="0.3">
      <c r="A37" s="44"/>
      <c r="B37" s="43"/>
      <c r="C37" s="44"/>
      <c r="D37" s="45"/>
      <c r="E37" s="45"/>
      <c r="F37" s="45"/>
    </row>
    <row r="38" spans="1:6" hidden="1" x14ac:dyDescent="0.3">
      <c r="A38" s="42"/>
      <c r="B38" s="43">
        <v>32010935</v>
      </c>
      <c r="C38" s="44" t="s">
        <v>133</v>
      </c>
      <c r="D38" s="45"/>
      <c r="E38" s="45"/>
      <c r="F38" s="45"/>
    </row>
    <row r="39" spans="1:6" hidden="1" x14ac:dyDescent="0.3">
      <c r="A39" s="44"/>
      <c r="B39" s="43"/>
      <c r="C39" s="44"/>
      <c r="D39" s="45"/>
      <c r="E39" s="45"/>
      <c r="F39" s="45"/>
    </row>
    <row r="40" spans="1:6" hidden="1" x14ac:dyDescent="0.3">
      <c r="A40" s="42"/>
      <c r="B40" s="43">
        <v>32010936</v>
      </c>
      <c r="C40" s="44" t="s">
        <v>134</v>
      </c>
      <c r="D40" s="45"/>
      <c r="E40" s="45"/>
      <c r="F40" s="45"/>
    </row>
    <row r="41" spans="1:6" hidden="1" x14ac:dyDescent="0.3">
      <c r="A41" s="44"/>
      <c r="B41" s="43"/>
      <c r="C41" s="44"/>
      <c r="D41" s="45"/>
      <c r="E41" s="45"/>
      <c r="F41" s="45"/>
    </row>
    <row r="42" spans="1:6" hidden="1" x14ac:dyDescent="0.3">
      <c r="A42" s="44"/>
      <c r="B42" s="43"/>
      <c r="C42" s="44"/>
      <c r="D42" s="45"/>
      <c r="E42" s="45"/>
      <c r="F42" s="45"/>
    </row>
    <row r="43" spans="1:6" s="1" customFormat="1" x14ac:dyDescent="0.3">
      <c r="A43" s="5"/>
      <c r="B43" s="4">
        <v>320201</v>
      </c>
      <c r="C43" s="5" t="s">
        <v>146</v>
      </c>
      <c r="D43" s="11">
        <f>SUM(D44:D49)</f>
        <v>0</v>
      </c>
      <c r="E43" s="11">
        <f t="shared" ref="E43:F43" si="3">SUM(E44:E49)</f>
        <v>0</v>
      </c>
      <c r="F43" s="11">
        <f t="shared" si="3"/>
        <v>200000000</v>
      </c>
    </row>
    <row r="44" spans="1:6" hidden="1" x14ac:dyDescent="0.3">
      <c r="A44" s="42"/>
      <c r="B44" s="43">
        <v>32020101</v>
      </c>
      <c r="C44" s="44" t="s">
        <v>135</v>
      </c>
      <c r="D44" s="45"/>
      <c r="E44" s="45"/>
      <c r="F44" s="45"/>
    </row>
    <row r="45" spans="1:6" hidden="1" x14ac:dyDescent="0.3">
      <c r="A45" s="44"/>
      <c r="B45" s="43"/>
      <c r="C45" s="44"/>
      <c r="D45" s="45"/>
      <c r="E45" s="45"/>
      <c r="F45" s="45"/>
    </row>
    <row r="46" spans="1:6" hidden="1" x14ac:dyDescent="0.3">
      <c r="A46" s="42"/>
      <c r="B46" s="43">
        <v>32020102</v>
      </c>
      <c r="C46" s="44" t="s">
        <v>136</v>
      </c>
      <c r="D46" s="45"/>
      <c r="E46" s="45"/>
      <c r="F46" s="45"/>
    </row>
    <row r="47" spans="1:6" hidden="1" x14ac:dyDescent="0.3">
      <c r="A47" s="44"/>
      <c r="B47" s="43"/>
      <c r="C47" s="44"/>
      <c r="D47" s="45"/>
      <c r="E47" s="45"/>
      <c r="F47" s="45"/>
    </row>
    <row r="48" spans="1:6" x14ac:dyDescent="0.3">
      <c r="A48" s="42" t="s">
        <v>847</v>
      </c>
      <c r="B48" s="43">
        <v>32020104</v>
      </c>
      <c r="C48" s="44" t="s">
        <v>137</v>
      </c>
      <c r="D48" s="45"/>
      <c r="E48" s="45"/>
      <c r="F48" s="45">
        <v>200000000</v>
      </c>
    </row>
    <row r="49" spans="1:6" x14ac:dyDescent="0.3">
      <c r="A49" s="44"/>
      <c r="B49" s="43"/>
      <c r="C49" s="44"/>
      <c r="D49" s="45"/>
      <c r="E49" s="45"/>
      <c r="F49" s="45"/>
    </row>
    <row r="50" spans="1:6" s="1" customFormat="1" x14ac:dyDescent="0.3">
      <c r="A50" s="5"/>
      <c r="B50" s="4">
        <v>320301</v>
      </c>
      <c r="C50" s="5" t="s">
        <v>138</v>
      </c>
      <c r="D50" s="11">
        <f>SUM(D51:D55)</f>
        <v>0</v>
      </c>
      <c r="E50" s="11">
        <f>SUM(E51:E55)</f>
        <v>0</v>
      </c>
      <c r="F50" s="11">
        <f>SUM(F51:F55)</f>
        <v>0</v>
      </c>
    </row>
    <row r="51" spans="1:6" hidden="1" x14ac:dyDescent="0.3">
      <c r="A51" s="42"/>
      <c r="B51" s="43">
        <v>32030101</v>
      </c>
      <c r="C51" s="44" t="s">
        <v>139</v>
      </c>
      <c r="D51" s="45"/>
      <c r="E51" s="45"/>
      <c r="F51" s="45"/>
    </row>
    <row r="52" spans="1:6" hidden="1" x14ac:dyDescent="0.3">
      <c r="A52" s="42"/>
      <c r="B52" s="43">
        <v>32030109</v>
      </c>
      <c r="C52" s="44" t="s">
        <v>140</v>
      </c>
      <c r="D52" s="45"/>
      <c r="E52" s="45"/>
      <c r="F52" s="45"/>
    </row>
    <row r="53" spans="1:6" hidden="1" x14ac:dyDescent="0.3">
      <c r="A53" s="42"/>
      <c r="B53" s="43">
        <v>32030110</v>
      </c>
      <c r="C53" s="44" t="s">
        <v>141</v>
      </c>
      <c r="D53" s="45"/>
      <c r="E53" s="45"/>
      <c r="F53" s="45"/>
    </row>
    <row r="54" spans="1:6" hidden="1" x14ac:dyDescent="0.3">
      <c r="A54" s="46"/>
      <c r="B54" s="47"/>
      <c r="C54" s="46"/>
      <c r="D54" s="45"/>
      <c r="E54" s="45"/>
      <c r="F54" s="45"/>
    </row>
    <row r="55" spans="1:6" hidden="1" x14ac:dyDescent="0.3">
      <c r="A55" s="46"/>
      <c r="B55" s="47"/>
      <c r="C55" s="46"/>
      <c r="D55" s="45"/>
      <c r="E55" s="45"/>
      <c r="F55" s="45"/>
    </row>
    <row r="56" spans="1:6" s="1" customFormat="1" x14ac:dyDescent="0.3">
      <c r="A56" s="5"/>
      <c r="B56" s="4">
        <v>32011000</v>
      </c>
      <c r="C56" s="5" t="s">
        <v>142</v>
      </c>
      <c r="D56" s="11">
        <f>SUM(D57:D58)</f>
        <v>0</v>
      </c>
      <c r="E56" s="11">
        <f t="shared" ref="E56:F56" si="4">SUM(E57:E58)</f>
        <v>0</v>
      </c>
      <c r="F56" s="11">
        <f t="shared" si="4"/>
        <v>0</v>
      </c>
    </row>
    <row r="57" spans="1:6" hidden="1" x14ac:dyDescent="0.3">
      <c r="A57" s="42"/>
      <c r="B57" s="46"/>
      <c r="C57" s="46"/>
      <c r="D57" s="45"/>
      <c r="E57" s="45"/>
      <c r="F57" s="45"/>
    </row>
    <row r="58" spans="1:6" hidden="1" x14ac:dyDescent="0.3">
      <c r="A58" s="46"/>
      <c r="B58" s="46"/>
      <c r="C58" s="46"/>
      <c r="D58" s="45"/>
      <c r="E58" s="45"/>
      <c r="F58" s="45"/>
    </row>
    <row r="60" spans="1:6" x14ac:dyDescent="0.3">
      <c r="A60" s="162" t="s">
        <v>723</v>
      </c>
      <c r="B60" s="162"/>
      <c r="C60" s="162"/>
      <c r="D60" s="162"/>
      <c r="E60" s="162"/>
      <c r="F60" s="162"/>
    </row>
    <row r="61" spans="1:6" x14ac:dyDescent="0.3">
      <c r="A61" s="163" t="s">
        <v>758</v>
      </c>
      <c r="B61" s="163"/>
      <c r="C61" s="163"/>
      <c r="D61" s="163"/>
      <c r="E61" s="163"/>
      <c r="F61" s="163"/>
    </row>
    <row r="62" spans="1:6" x14ac:dyDescent="0.3">
      <c r="A62" s="163" t="s">
        <v>694</v>
      </c>
      <c r="B62" s="163"/>
      <c r="C62" s="163"/>
      <c r="D62" s="163"/>
      <c r="E62" s="163"/>
      <c r="F62" s="163"/>
    </row>
    <row r="64" spans="1:6" ht="45" x14ac:dyDescent="0.3">
      <c r="A64" s="50"/>
      <c r="B64" s="50" t="s">
        <v>722</v>
      </c>
      <c r="C64" s="50" t="s">
        <v>112</v>
      </c>
      <c r="D64" s="50" t="s">
        <v>596</v>
      </c>
      <c r="E64" s="50" t="s">
        <v>597</v>
      </c>
      <c r="F64" s="50" t="s">
        <v>598</v>
      </c>
    </row>
    <row r="65" spans="1:6" ht="45" x14ac:dyDescent="0.3">
      <c r="A65" s="42"/>
      <c r="B65" s="43" t="s">
        <v>704</v>
      </c>
      <c r="C65" s="44" t="s">
        <v>571</v>
      </c>
      <c r="D65" s="45"/>
      <c r="E65" s="45"/>
      <c r="F65" s="139">
        <v>205882352.94</v>
      </c>
    </row>
    <row r="66" spans="1:6" ht="30" hidden="1" x14ac:dyDescent="0.3">
      <c r="A66" s="42"/>
      <c r="B66" s="43" t="s">
        <v>705</v>
      </c>
      <c r="C66" s="44" t="s">
        <v>572</v>
      </c>
      <c r="D66" s="45"/>
      <c r="E66" s="45"/>
      <c r="F66" s="139"/>
    </row>
    <row r="67" spans="1:6" ht="30" x14ac:dyDescent="0.3">
      <c r="A67" s="42"/>
      <c r="B67" s="43" t="s">
        <v>706</v>
      </c>
      <c r="C67" s="44" t="s">
        <v>573</v>
      </c>
      <c r="D67" s="45"/>
      <c r="E67" s="45"/>
      <c r="F67" s="139">
        <v>58823529.409999996</v>
      </c>
    </row>
    <row r="68" spans="1:6" ht="45" x14ac:dyDescent="0.3">
      <c r="A68" s="42"/>
      <c r="B68" s="43" t="s">
        <v>707</v>
      </c>
      <c r="C68" s="44" t="s">
        <v>575</v>
      </c>
      <c r="D68" s="45"/>
      <c r="E68" s="45"/>
      <c r="F68" s="139">
        <v>68627450.980000004</v>
      </c>
    </row>
    <row r="69" spans="1:6" ht="45" x14ac:dyDescent="0.3">
      <c r="A69" s="42"/>
      <c r="B69" s="43" t="s">
        <v>708</v>
      </c>
      <c r="C69" s="44" t="s">
        <v>574</v>
      </c>
      <c r="D69" s="45"/>
      <c r="E69" s="45"/>
      <c r="F69" s="139">
        <v>6862745.0999999996</v>
      </c>
    </row>
    <row r="70" spans="1:6" ht="30" x14ac:dyDescent="0.3">
      <c r="A70" s="42"/>
      <c r="B70" s="43" t="s">
        <v>709</v>
      </c>
      <c r="C70" s="44" t="s">
        <v>576</v>
      </c>
      <c r="D70" s="45"/>
      <c r="E70" s="45"/>
      <c r="F70" s="139">
        <v>68627450.980000004</v>
      </c>
    </row>
    <row r="71" spans="1:6" ht="45" x14ac:dyDescent="0.3">
      <c r="A71" s="42"/>
      <c r="B71" s="43" t="s">
        <v>710</v>
      </c>
      <c r="C71" s="44" t="s">
        <v>577</v>
      </c>
      <c r="D71" s="45"/>
      <c r="E71" s="45"/>
      <c r="F71" s="139">
        <v>70058823.530000001</v>
      </c>
    </row>
    <row r="72" spans="1:6" ht="30" x14ac:dyDescent="0.3">
      <c r="A72" s="42"/>
      <c r="B72" s="43" t="s">
        <v>711</v>
      </c>
      <c r="C72" s="44" t="s">
        <v>578</v>
      </c>
      <c r="D72" s="45"/>
      <c r="E72" s="45"/>
      <c r="F72" s="139">
        <v>147058823.53</v>
      </c>
    </row>
    <row r="73" spans="1:6" ht="30" x14ac:dyDescent="0.3">
      <c r="A73" s="42"/>
      <c r="B73" s="43" t="s">
        <v>712</v>
      </c>
      <c r="C73" s="44" t="s">
        <v>579</v>
      </c>
      <c r="D73" s="45"/>
      <c r="E73" s="45"/>
      <c r="F73" s="139"/>
    </row>
    <row r="74" spans="1:6" ht="45" x14ac:dyDescent="0.3">
      <c r="A74" s="42"/>
      <c r="B74" s="43" t="s">
        <v>713</v>
      </c>
      <c r="C74" s="44" t="s">
        <v>580</v>
      </c>
      <c r="D74" s="45"/>
      <c r="E74" s="45"/>
      <c r="F74" s="139">
        <v>68627450.980000004</v>
      </c>
    </row>
    <row r="75" spans="1:6" ht="30" hidden="1" x14ac:dyDescent="0.3">
      <c r="A75" s="42"/>
      <c r="B75" s="43" t="s">
        <v>714</v>
      </c>
      <c r="C75" s="44" t="s">
        <v>581</v>
      </c>
      <c r="D75" s="45"/>
      <c r="E75" s="45"/>
      <c r="F75" s="139"/>
    </row>
    <row r="76" spans="1:6" ht="60" hidden="1" x14ac:dyDescent="0.3">
      <c r="A76" s="42"/>
      <c r="B76" s="43" t="s">
        <v>715</v>
      </c>
      <c r="C76" s="44" t="s">
        <v>582</v>
      </c>
      <c r="D76" s="45"/>
      <c r="E76" s="45"/>
      <c r="F76" s="139"/>
    </row>
    <row r="77" spans="1:6" ht="45" x14ac:dyDescent="0.3">
      <c r="A77" s="42"/>
      <c r="B77" s="43" t="s">
        <v>716</v>
      </c>
      <c r="C77" s="44" t="s">
        <v>583</v>
      </c>
      <c r="D77" s="45"/>
      <c r="E77" s="45"/>
      <c r="F77" s="139">
        <v>56676470.590000004</v>
      </c>
    </row>
    <row r="78" spans="1:6" ht="45" x14ac:dyDescent="0.3">
      <c r="A78" s="42"/>
      <c r="B78" s="43" t="s">
        <v>717</v>
      </c>
      <c r="C78" s="44" t="s">
        <v>584</v>
      </c>
      <c r="D78" s="45"/>
      <c r="E78" s="45"/>
      <c r="F78" s="139">
        <v>117647058.81999999</v>
      </c>
    </row>
    <row r="79" spans="1:6" ht="30" x14ac:dyDescent="0.3">
      <c r="A79" s="42"/>
      <c r="B79" s="43" t="s">
        <v>718</v>
      </c>
      <c r="C79" s="44" t="s">
        <v>585</v>
      </c>
      <c r="D79" s="45"/>
      <c r="E79" s="45"/>
      <c r="F79" s="139">
        <v>147053823.53</v>
      </c>
    </row>
    <row r="80" spans="1:6" ht="45" x14ac:dyDescent="0.3">
      <c r="A80" s="42"/>
      <c r="B80" s="43" t="s">
        <v>719</v>
      </c>
      <c r="C80" s="44" t="s">
        <v>586</v>
      </c>
      <c r="D80" s="45"/>
      <c r="E80" s="45"/>
      <c r="F80" s="139">
        <v>1166364.26</v>
      </c>
    </row>
    <row r="81" spans="1:6" x14ac:dyDescent="0.3">
      <c r="A81" s="42"/>
      <c r="B81" s="43" t="s">
        <v>720</v>
      </c>
      <c r="C81" s="44" t="s">
        <v>587</v>
      </c>
      <c r="D81" s="45"/>
      <c r="E81" s="45"/>
      <c r="F81" s="139">
        <v>65282352.939999998</v>
      </c>
    </row>
    <row r="82" spans="1:6" ht="30" x14ac:dyDescent="0.3">
      <c r="A82" s="42"/>
      <c r="B82" s="43" t="s">
        <v>721</v>
      </c>
      <c r="C82" s="44" t="s">
        <v>588</v>
      </c>
      <c r="D82" s="45"/>
      <c r="E82" s="45"/>
      <c r="F82" s="139">
        <v>44117647.060000002</v>
      </c>
    </row>
    <row r="83" spans="1:6" ht="45" x14ac:dyDescent="0.3">
      <c r="A83" s="42"/>
      <c r="B83" s="43" t="s">
        <v>724</v>
      </c>
      <c r="C83" s="44" t="s">
        <v>589</v>
      </c>
      <c r="D83" s="45"/>
      <c r="E83" s="45"/>
      <c r="F83" s="139">
        <v>6617647.0599999996</v>
      </c>
    </row>
    <row r="84" spans="1:6" hidden="1" x14ac:dyDescent="0.3">
      <c r="A84" s="46"/>
      <c r="B84" s="43"/>
      <c r="C84" s="44"/>
      <c r="D84" s="45"/>
      <c r="E84" s="45"/>
      <c r="F84" s="45"/>
    </row>
    <row r="85" spans="1:6" hidden="1" x14ac:dyDescent="0.3">
      <c r="A85" s="46"/>
      <c r="B85" s="43"/>
      <c r="C85" s="44"/>
      <c r="D85" s="45"/>
      <c r="E85" s="45"/>
      <c r="F85" s="45"/>
    </row>
    <row r="86" spans="1:6" hidden="1" x14ac:dyDescent="0.3"/>
  </sheetData>
  <sheetProtection algorithmName="SHA-512" hashValue="RoisIu0pNHShS63csuImksFTPgB+6uxLKK2N0+UaaNj5C0iT6uxvqfIX+KDbYF3JM4SqPv2Aok2BanWnv2UJIw==" saltValue="tnC+CYAylvPXguBZlrRqZg==" spinCount="100000" sheet="1" objects="1" scenarios="1" formatColumns="0" formatRows="0" selectLockedCells="1"/>
  <mergeCells count="6">
    <mergeCell ref="A60:F60"/>
    <mergeCell ref="A61:F61"/>
    <mergeCell ref="A62:F62"/>
    <mergeCell ref="A1:F1"/>
    <mergeCell ref="A2:F2"/>
    <mergeCell ref="A3:F3"/>
  </mergeCells>
  <pageMargins left="0.39370078740157483" right="0.39370078740157483" top="0.74803149606299213" bottom="0.74803149606299213" header="0.31496062992125984" footer="0.31496062992125984"/>
  <pageSetup scale="80" orientation="landscape" r:id="rId1"/>
  <headerFooter>
    <oddFooter>&amp;CPage  50</oddFooter>
  </headerFooter>
  <rowBreaks count="2" manualBreakCount="2">
    <brk id="56" max="16383" man="1"/>
    <brk id="58"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2:E25"/>
  <sheetViews>
    <sheetView view="pageBreakPreview" topLeftCell="A7"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759</v>
      </c>
      <c r="B3" s="166"/>
      <c r="C3" s="166"/>
      <c r="D3" s="166"/>
      <c r="E3" s="166"/>
    </row>
    <row r="4" spans="1:5" x14ac:dyDescent="0.3">
      <c r="A4" s="163" t="s">
        <v>695</v>
      </c>
      <c r="B4" s="163"/>
      <c r="C4" s="163"/>
      <c r="D4" s="163"/>
      <c r="E4" s="163"/>
    </row>
    <row r="6" spans="1:5" ht="51" customHeight="1" x14ac:dyDescent="0.3">
      <c r="A6" s="58" t="s">
        <v>0</v>
      </c>
      <c r="B6" s="58" t="s">
        <v>1</v>
      </c>
      <c r="C6" s="50" t="s">
        <v>596</v>
      </c>
      <c r="D6" s="50" t="s">
        <v>597</v>
      </c>
      <c r="E6" s="50" t="s">
        <v>598</v>
      </c>
    </row>
    <row r="7" spans="1:5" s="1" customFormat="1" x14ac:dyDescent="0.3">
      <c r="A7" s="3">
        <v>21</v>
      </c>
      <c r="B7" s="3" t="s">
        <v>4</v>
      </c>
      <c r="C7" s="12">
        <f>C8+C13+C20</f>
        <v>84712613</v>
      </c>
      <c r="D7" s="12">
        <f t="shared" ref="D7:E7" si="0">D8+D13+D20</f>
        <v>29992365.899999999</v>
      </c>
      <c r="E7" s="12">
        <f t="shared" si="0"/>
        <v>51241352</v>
      </c>
    </row>
    <row r="8" spans="1:5" s="1" customFormat="1" x14ac:dyDescent="0.3">
      <c r="A8" s="3">
        <v>2101</v>
      </c>
      <c r="B8" s="3" t="s">
        <v>5</v>
      </c>
      <c r="C8" s="12">
        <f>C9</f>
        <v>84712613</v>
      </c>
      <c r="D8" s="12">
        <f t="shared" ref="D8:E8" si="1">D9</f>
        <v>29992365.899999999</v>
      </c>
      <c r="E8" s="12">
        <f t="shared" si="1"/>
        <v>51241352</v>
      </c>
    </row>
    <row r="9" spans="1:5" s="1" customFormat="1" x14ac:dyDescent="0.3">
      <c r="A9" s="3">
        <v>210101</v>
      </c>
      <c r="B9" s="3" t="s">
        <v>6</v>
      </c>
      <c r="C9" s="12">
        <f>SUM(C10:C12)</f>
        <v>84712613</v>
      </c>
      <c r="D9" s="12">
        <f t="shared" ref="D9:E9" si="2">SUM(D10:D12)</f>
        <v>29992365.899999999</v>
      </c>
      <c r="E9" s="12">
        <f t="shared" si="2"/>
        <v>51241352</v>
      </c>
    </row>
    <row r="10" spans="1:5" x14ac:dyDescent="0.3">
      <c r="A10" s="59">
        <v>21010101</v>
      </c>
      <c r="B10" s="48" t="s">
        <v>5</v>
      </c>
      <c r="C10" s="98">
        <v>84712613</v>
      </c>
      <c r="D10" s="99">
        <v>29992365.899999999</v>
      </c>
      <c r="E10" s="99">
        <v>51241352</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Mj1cdPxV8M4f0fiOfjBtcJqPuI0L1lKgHFzO1Ns8cl9KbtGUgcMRsblDDmd4NWlAeDaTC3HNfhKg8ib9DC/QIw==" saltValue="jnNwHdy9CIecmn2NsGfBHg=="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51</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3:E99"/>
  <sheetViews>
    <sheetView view="pageBreakPreview" topLeftCell="A78"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62" t="s">
        <v>529</v>
      </c>
      <c r="B3" s="162"/>
      <c r="C3" s="162"/>
      <c r="D3" s="162"/>
      <c r="E3" s="162"/>
    </row>
    <row r="4" spans="1:5" ht="28.9" customHeight="1" x14ac:dyDescent="0.3">
      <c r="A4" s="166" t="s">
        <v>760</v>
      </c>
      <c r="B4" s="166"/>
      <c r="C4" s="166"/>
      <c r="D4" s="166"/>
      <c r="E4" s="166"/>
    </row>
    <row r="5" spans="1:5" x14ac:dyDescent="0.3">
      <c r="A5" s="163" t="s">
        <v>695</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C8+C85+C89+C94</f>
        <v>22000000</v>
      </c>
      <c r="D7" s="12">
        <f t="shared" ref="D7:E7" si="0">D8+D85+D89+D94</f>
        <v>11239500</v>
      </c>
      <c r="E7" s="12">
        <f t="shared" si="0"/>
        <v>18000000</v>
      </c>
    </row>
    <row r="8" spans="1:5" s="1" customFormat="1" x14ac:dyDescent="0.3">
      <c r="A8" s="4">
        <v>2202</v>
      </c>
      <c r="B8" s="5" t="s">
        <v>21</v>
      </c>
      <c r="C8" s="12">
        <f>C9+C14+C22+C36+C45+C48+C54+C63+C67+C70</f>
        <v>22000000</v>
      </c>
      <c r="D8" s="12">
        <f t="shared" ref="D8:E8" si="1">D9+D14+D22+D36+D45+D48+D54+D63+D67+D70</f>
        <v>11239500</v>
      </c>
      <c r="E8" s="12">
        <f t="shared" si="1"/>
        <v>18000000</v>
      </c>
    </row>
    <row r="9" spans="1:5" s="1" customFormat="1" x14ac:dyDescent="0.3">
      <c r="A9" s="4">
        <v>220201</v>
      </c>
      <c r="B9" s="5" t="s">
        <v>22</v>
      </c>
      <c r="C9" s="12">
        <f>SUM(C10:C13)</f>
        <v>1500000</v>
      </c>
      <c r="D9" s="12">
        <f t="shared" ref="D9:E9" si="2">SUM(D10:D13)</f>
        <v>802500</v>
      </c>
      <c r="E9" s="12">
        <f t="shared" si="2"/>
        <v>1500000</v>
      </c>
    </row>
    <row r="10" spans="1:5" x14ac:dyDescent="0.3">
      <c r="A10" s="43">
        <v>22020101</v>
      </c>
      <c r="B10" s="44" t="s">
        <v>23</v>
      </c>
      <c r="C10" s="41"/>
      <c r="D10" s="41"/>
      <c r="E10" s="41"/>
    </row>
    <row r="11" spans="1:5" x14ac:dyDescent="0.3">
      <c r="A11" s="43">
        <v>22020102</v>
      </c>
      <c r="B11" s="44" t="s">
        <v>24</v>
      </c>
      <c r="C11" s="41">
        <v>1500000</v>
      </c>
      <c r="D11" s="41">
        <v>802500</v>
      </c>
      <c r="E11" s="41">
        <v>1500000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1000000</v>
      </c>
      <c r="D14" s="12">
        <f>SUM(D15:D21)</f>
        <v>450000</v>
      </c>
      <c r="E14" s="12">
        <f>SUM(E15:E21)</f>
        <v>1000000</v>
      </c>
    </row>
    <row r="15" spans="1:5" x14ac:dyDescent="0.3">
      <c r="A15" s="43">
        <v>22020201</v>
      </c>
      <c r="B15" s="44" t="s">
        <v>28</v>
      </c>
      <c r="C15" s="41">
        <v>1000000</v>
      </c>
      <c r="D15" s="41">
        <v>450000</v>
      </c>
      <c r="E15" s="41">
        <v>1000000</v>
      </c>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500000</v>
      </c>
      <c r="D22" s="12">
        <f t="shared" ref="D22:E22" si="3">SUM(D23:D35)</f>
        <v>130000</v>
      </c>
      <c r="E22" s="12">
        <f t="shared" si="3"/>
        <v>250000</v>
      </c>
    </row>
    <row r="23" spans="1:5" x14ac:dyDescent="0.3">
      <c r="A23" s="43">
        <v>22020301</v>
      </c>
      <c r="B23" s="44" t="s">
        <v>36</v>
      </c>
      <c r="C23" s="41">
        <v>250000</v>
      </c>
      <c r="D23" s="41">
        <v>50000</v>
      </c>
      <c r="E23" s="41">
        <v>150000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250000</v>
      </c>
      <c r="D27" s="41">
        <v>80000</v>
      </c>
      <c r="E27" s="41">
        <v>100000</v>
      </c>
    </row>
    <row r="28" spans="1:5" x14ac:dyDescent="0.3">
      <c r="A28" s="43">
        <v>22020306</v>
      </c>
      <c r="B28" s="44" t="s">
        <v>41</v>
      </c>
      <c r="C28" s="41"/>
      <c r="D28" s="41"/>
      <c r="E28" s="41"/>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12000000</v>
      </c>
      <c r="D36" s="12">
        <f t="shared" ref="D36:E36" si="4">SUM(D37:D44)</f>
        <v>6157000</v>
      </c>
      <c r="E36" s="12">
        <f t="shared" si="4"/>
        <v>8250000</v>
      </c>
    </row>
    <row r="37" spans="1:5" x14ac:dyDescent="0.3">
      <c r="A37" s="43">
        <v>22020401</v>
      </c>
      <c r="B37" s="44" t="s">
        <v>50</v>
      </c>
      <c r="C37" s="41">
        <v>5000000</v>
      </c>
      <c r="D37" s="41">
        <v>2699000</v>
      </c>
      <c r="E37" s="41">
        <v>3500000</v>
      </c>
    </row>
    <row r="38" spans="1:5" x14ac:dyDescent="0.3">
      <c r="A38" s="43">
        <v>22020402</v>
      </c>
      <c r="B38" s="44" t="s">
        <v>51</v>
      </c>
      <c r="C38" s="41">
        <v>250000</v>
      </c>
      <c r="D38" s="41"/>
      <c r="E38" s="41">
        <v>250000</v>
      </c>
    </row>
    <row r="39" spans="1:5" x14ac:dyDescent="0.3">
      <c r="A39" s="43">
        <v>22020403</v>
      </c>
      <c r="B39" s="44" t="s">
        <v>52</v>
      </c>
      <c r="C39" s="41"/>
      <c r="D39" s="41"/>
      <c r="E39" s="41"/>
    </row>
    <row r="40" spans="1:5" x14ac:dyDescent="0.3">
      <c r="A40" s="43">
        <v>22020404</v>
      </c>
      <c r="B40" s="44" t="s">
        <v>53</v>
      </c>
      <c r="C40" s="41">
        <v>250000</v>
      </c>
      <c r="D40" s="41"/>
      <c r="E40" s="41"/>
    </row>
    <row r="41" spans="1:5" x14ac:dyDescent="0.3">
      <c r="A41" s="43">
        <v>22020405</v>
      </c>
      <c r="B41" s="44" t="s">
        <v>54</v>
      </c>
      <c r="C41" s="41">
        <v>3500000</v>
      </c>
      <c r="D41" s="41">
        <v>3248000</v>
      </c>
      <c r="E41" s="41">
        <v>3500000</v>
      </c>
    </row>
    <row r="42" spans="1:5" x14ac:dyDescent="0.3">
      <c r="A42" s="43">
        <v>22020406</v>
      </c>
      <c r="B42" s="44" t="s">
        <v>55</v>
      </c>
      <c r="C42" s="41">
        <v>2500000</v>
      </c>
      <c r="D42" s="41">
        <v>210000</v>
      </c>
      <c r="E42" s="41">
        <v>500000</v>
      </c>
    </row>
    <row r="43" spans="1:5" x14ac:dyDescent="0.3">
      <c r="A43" s="43">
        <v>22020410</v>
      </c>
      <c r="B43" s="44" t="s">
        <v>56</v>
      </c>
      <c r="C43" s="41">
        <v>500000</v>
      </c>
      <c r="D43" s="41"/>
      <c r="E43" s="41">
        <v>500000</v>
      </c>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3500000</v>
      </c>
      <c r="D63" s="12">
        <f t="shared" ref="D63:E63" si="8">SUM(D64:D66)</f>
        <v>1410000</v>
      </c>
      <c r="E63" s="12">
        <f t="shared" si="8"/>
        <v>3500000</v>
      </c>
    </row>
    <row r="64" spans="1:5" x14ac:dyDescent="0.3">
      <c r="A64" s="43">
        <v>22020801</v>
      </c>
      <c r="B64" s="44" t="s">
        <v>77</v>
      </c>
      <c r="C64" s="41">
        <v>2500000</v>
      </c>
      <c r="D64" s="41">
        <v>1410000</v>
      </c>
      <c r="E64" s="41">
        <v>2500000</v>
      </c>
    </row>
    <row r="65" spans="1:5" x14ac:dyDescent="0.3">
      <c r="A65" s="43">
        <v>22020802</v>
      </c>
      <c r="B65" s="44" t="s">
        <v>78</v>
      </c>
      <c r="C65" s="41">
        <v>500000</v>
      </c>
      <c r="D65" s="41"/>
      <c r="E65" s="41">
        <v>500000</v>
      </c>
    </row>
    <row r="66" spans="1:5" x14ac:dyDescent="0.3">
      <c r="A66" s="43">
        <v>22020803</v>
      </c>
      <c r="B66" s="44" t="s">
        <v>79</v>
      </c>
      <c r="C66" s="41">
        <v>500000</v>
      </c>
      <c r="D66" s="41"/>
      <c r="E66" s="41">
        <v>500000</v>
      </c>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SUM(C71:C84)</f>
        <v>3500000</v>
      </c>
      <c r="D70" s="12">
        <f t="shared" ref="D70:E70" si="10">SUM(D71:D84)</f>
        <v>2290000</v>
      </c>
      <c r="E70" s="12">
        <f t="shared" si="10"/>
        <v>3500000</v>
      </c>
    </row>
    <row r="71" spans="1:5" x14ac:dyDescent="0.3">
      <c r="A71" s="43">
        <v>22021001</v>
      </c>
      <c r="B71" s="44" t="s">
        <v>84</v>
      </c>
      <c r="C71" s="41">
        <v>1000000</v>
      </c>
      <c r="D71" s="41">
        <v>650000</v>
      </c>
      <c r="E71" s="41">
        <v>1000000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2500000</v>
      </c>
      <c r="D76" s="41">
        <v>1640000</v>
      </c>
      <c r="E76" s="41">
        <v>2500000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v>
      </c>
      <c r="B83" s="44" t="s">
        <v>725</v>
      </c>
      <c r="C83" s="41"/>
      <c r="D83" s="41"/>
      <c r="E83" s="41"/>
    </row>
    <row r="84" spans="1:5" x14ac:dyDescent="0.3">
      <c r="A84" s="43">
        <v>22021052</v>
      </c>
      <c r="B84" s="44" t="s">
        <v>96</v>
      </c>
      <c r="C84" s="41"/>
      <c r="D84" s="41"/>
      <c r="E84" s="41"/>
    </row>
    <row r="85" spans="1:5" s="1" customFormat="1" x14ac:dyDescent="0.3">
      <c r="A85" s="4">
        <v>2204</v>
      </c>
      <c r="B85" s="5" t="s">
        <v>97</v>
      </c>
      <c r="C85" s="12">
        <f>C86</f>
        <v>0</v>
      </c>
      <c r="D85" s="12">
        <f t="shared" ref="D85:E85" si="11">D86</f>
        <v>0</v>
      </c>
      <c r="E85" s="12">
        <f t="shared" si="11"/>
        <v>0</v>
      </c>
    </row>
    <row r="86" spans="1:5" s="1" customFormat="1" x14ac:dyDescent="0.3">
      <c r="A86" s="4">
        <v>220401</v>
      </c>
      <c r="B86" s="5" t="s">
        <v>98</v>
      </c>
      <c r="C86" s="12">
        <f>SUM(C87:C88)</f>
        <v>0</v>
      </c>
      <c r="D86" s="12">
        <f>SUM(D87:D88)</f>
        <v>0</v>
      </c>
      <c r="E86" s="12">
        <f>SUM(E87:E88)</f>
        <v>0</v>
      </c>
    </row>
    <row r="87" spans="1:5" x14ac:dyDescent="0.3">
      <c r="A87" s="43">
        <v>22040105</v>
      </c>
      <c r="B87" s="44" t="s">
        <v>99</v>
      </c>
      <c r="C87" s="41"/>
      <c r="D87" s="41"/>
      <c r="E87" s="41"/>
    </row>
    <row r="88" spans="1:5" x14ac:dyDescent="0.3">
      <c r="A88" s="43">
        <v>22040109</v>
      </c>
      <c r="B88" s="44" t="s">
        <v>100</v>
      </c>
      <c r="C88" s="41"/>
      <c r="D88" s="41"/>
      <c r="E88" s="41"/>
    </row>
    <row r="89" spans="1:5" s="1" customFormat="1" x14ac:dyDescent="0.3">
      <c r="A89" s="4">
        <v>2205</v>
      </c>
      <c r="B89" s="5" t="s">
        <v>101</v>
      </c>
      <c r="C89" s="12">
        <f>C90</f>
        <v>0</v>
      </c>
      <c r="D89" s="12">
        <f t="shared" ref="D89:E89" si="12">D90</f>
        <v>0</v>
      </c>
      <c r="E89" s="12">
        <f t="shared" si="12"/>
        <v>0</v>
      </c>
    </row>
    <row r="90" spans="1:5" s="1" customFormat="1" x14ac:dyDescent="0.3">
      <c r="A90" s="4">
        <v>220501</v>
      </c>
      <c r="B90" s="5" t="s">
        <v>102</v>
      </c>
      <c r="C90" s="12">
        <f>SUM(C91:C93)</f>
        <v>0</v>
      </c>
      <c r="D90" s="12">
        <f t="shared" ref="D90:E90" si="13">SUM(D91:D93)</f>
        <v>0</v>
      </c>
      <c r="E90" s="12">
        <f t="shared" si="13"/>
        <v>0</v>
      </c>
    </row>
    <row r="91" spans="1:5" x14ac:dyDescent="0.3">
      <c r="A91" s="43">
        <v>22050105</v>
      </c>
      <c r="B91" s="44" t="s">
        <v>103</v>
      </c>
      <c r="C91" s="41"/>
      <c r="D91" s="41"/>
      <c r="E91" s="41"/>
    </row>
    <row r="92" spans="1:5" x14ac:dyDescent="0.3">
      <c r="A92" s="43">
        <v>22050108</v>
      </c>
      <c r="B92" s="44" t="s">
        <v>104</v>
      </c>
      <c r="C92" s="41"/>
      <c r="D92" s="41"/>
      <c r="E92" s="41"/>
    </row>
    <row r="93" spans="1:5" x14ac:dyDescent="0.3">
      <c r="A93" s="43">
        <v>22050110</v>
      </c>
      <c r="B93" s="44" t="s">
        <v>105</v>
      </c>
      <c r="C93" s="41"/>
      <c r="D93" s="41"/>
      <c r="E93" s="41"/>
    </row>
    <row r="94" spans="1:5" s="1" customFormat="1" x14ac:dyDescent="0.3">
      <c r="A94" s="4">
        <v>2206</v>
      </c>
      <c r="B94" s="5" t="s">
        <v>106</v>
      </c>
      <c r="C94" s="12">
        <f>C95+C97</f>
        <v>0</v>
      </c>
      <c r="D94" s="12">
        <f t="shared" ref="D94:E94" si="14">D95+D97</f>
        <v>0</v>
      </c>
      <c r="E94" s="12">
        <f t="shared" si="14"/>
        <v>0</v>
      </c>
    </row>
    <row r="95" spans="1:5" s="1" customFormat="1" x14ac:dyDescent="0.3">
      <c r="A95" s="4">
        <v>220603</v>
      </c>
      <c r="B95" s="5" t="s">
        <v>107</v>
      </c>
      <c r="C95" s="12">
        <f>C96</f>
        <v>0</v>
      </c>
      <c r="D95" s="12">
        <f t="shared" ref="D95:E95" si="15">D96</f>
        <v>0</v>
      </c>
      <c r="E95" s="12">
        <f t="shared" si="15"/>
        <v>0</v>
      </c>
    </row>
    <row r="96" spans="1:5" x14ac:dyDescent="0.3">
      <c r="A96" s="43">
        <v>22060301</v>
      </c>
      <c r="B96" s="44" t="s">
        <v>108</v>
      </c>
      <c r="C96" s="41"/>
      <c r="D96" s="41"/>
      <c r="E96" s="41"/>
    </row>
    <row r="97" spans="1:5" s="1" customFormat="1" x14ac:dyDescent="0.3">
      <c r="A97" s="4">
        <v>220604</v>
      </c>
      <c r="B97" s="5" t="s">
        <v>109</v>
      </c>
      <c r="C97" s="12">
        <f>SUM(C98:C99)</f>
        <v>0</v>
      </c>
      <c r="D97" s="12">
        <f t="shared" ref="D97:E97" si="16">SUM(D98:D99)</f>
        <v>0</v>
      </c>
      <c r="E97" s="12">
        <f t="shared" si="16"/>
        <v>0</v>
      </c>
    </row>
    <row r="98" spans="1:5" x14ac:dyDescent="0.3">
      <c r="A98" s="43">
        <v>22060401</v>
      </c>
      <c r="B98" s="44" t="s">
        <v>110</v>
      </c>
      <c r="C98" s="41"/>
      <c r="D98" s="41"/>
      <c r="E98" s="41"/>
    </row>
    <row r="99" spans="1:5" x14ac:dyDescent="0.3">
      <c r="A99" s="48"/>
      <c r="B99" s="48"/>
      <c r="C99" s="41"/>
      <c r="D99" s="41"/>
      <c r="E99" s="41"/>
    </row>
  </sheetData>
  <sheetProtection algorithmName="SHA-512" hashValue="2LaZepstGPUGXdms7n0g6Vi40f5Gd4jtvbcwaMngzl7sjzb7NdqdzY4MVm61y+XOkwa4ENhSeqT3VKEYXev4hg==" saltValue="pMLmR3slutI732w201ZyyQ=="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63" orientation="landscape" r:id="rId1"/>
  <headerFooter>
    <oddFooter>&amp;CPage  54</oddFooter>
  </headerFooter>
  <rowBreaks count="1" manualBreakCount="1">
    <brk id="47"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F76"/>
  <sheetViews>
    <sheetView view="pageBreakPreview" topLeftCell="B1" zoomScaleNormal="130" workbookViewId="0">
      <selection activeCell="B10" sqref="A10:XFD10"/>
    </sheetView>
  </sheetViews>
  <sheetFormatPr defaultColWidth="8.81640625" defaultRowHeight="15" x14ac:dyDescent="0.3"/>
  <cols>
    <col min="1" max="1" width="21.453125" style="49" customWidth="1"/>
    <col min="2" max="2" width="13.1796875" style="49" bestFit="1" customWidth="1"/>
    <col min="3" max="3" width="49" style="49" customWidth="1"/>
    <col min="4" max="4" width="23.453125" style="49" customWidth="1"/>
    <col min="5" max="5" width="24.26953125" style="49" customWidth="1"/>
    <col min="6" max="6" width="26.7265625" style="49" customWidth="1"/>
    <col min="7" max="16384" width="8.81640625" style="49"/>
  </cols>
  <sheetData>
    <row r="1" spans="1:6" x14ac:dyDescent="0.3">
      <c r="A1" s="162" t="s">
        <v>143</v>
      </c>
      <c r="B1" s="162"/>
      <c r="C1" s="162"/>
      <c r="D1" s="162"/>
      <c r="E1" s="162"/>
    </row>
    <row r="2" spans="1:6" x14ac:dyDescent="0.3">
      <c r="A2" s="163" t="s">
        <v>761</v>
      </c>
      <c r="B2" s="163"/>
      <c r="C2" s="163"/>
      <c r="D2" s="163"/>
      <c r="E2" s="163"/>
    </row>
    <row r="3" spans="1:6" x14ac:dyDescent="0.3">
      <c r="A3" s="163" t="s">
        <v>695</v>
      </c>
      <c r="B3" s="163"/>
      <c r="C3" s="163"/>
      <c r="D3" s="163"/>
      <c r="E3" s="163"/>
    </row>
    <row r="5" spans="1:6" ht="45" x14ac:dyDescent="0.3">
      <c r="A5" s="50" t="s">
        <v>145</v>
      </c>
      <c r="B5" s="50" t="s">
        <v>144</v>
      </c>
      <c r="C5" s="50" t="s">
        <v>112</v>
      </c>
      <c r="D5" s="50" t="s">
        <v>596</v>
      </c>
      <c r="E5" s="50" t="s">
        <v>597</v>
      </c>
      <c r="F5" s="50" t="s">
        <v>598</v>
      </c>
    </row>
    <row r="6" spans="1:6" s="1" customFormat="1" x14ac:dyDescent="0.3">
      <c r="A6" s="8" t="s">
        <v>608</v>
      </c>
      <c r="B6" s="4">
        <v>3</v>
      </c>
      <c r="C6" s="5" t="s">
        <v>113</v>
      </c>
      <c r="D6" s="11">
        <f>D7+D11+D30+D36+D42+D45+D49+D61+D68+D74</f>
        <v>576000000</v>
      </c>
      <c r="E6" s="11">
        <f>E7+E11+E30+E36+E42+E45+E49+E61+E68+E74</f>
        <v>358587089.74000001</v>
      </c>
      <c r="F6" s="11">
        <f>F7+F11+F30+F36+F42+F45+F49+F61+F68+F74</f>
        <v>242500000</v>
      </c>
    </row>
    <row r="7" spans="1:6" s="1" customFormat="1" x14ac:dyDescent="0.3">
      <c r="A7" s="5"/>
      <c r="B7" s="4">
        <v>32010100</v>
      </c>
      <c r="C7" s="5" t="s">
        <v>114</v>
      </c>
      <c r="D7" s="11">
        <f>SUM(D8:D10)</f>
        <v>1000000</v>
      </c>
      <c r="E7" s="11">
        <f>SUM(E8:E10)</f>
        <v>559000</v>
      </c>
      <c r="F7" s="11">
        <f>SUM(F8:F10)</f>
        <v>500000</v>
      </c>
    </row>
    <row r="8" spans="1:6" x14ac:dyDescent="0.3">
      <c r="A8" s="42"/>
      <c r="B8" s="43">
        <v>32010101</v>
      </c>
      <c r="C8" s="44" t="s">
        <v>115</v>
      </c>
      <c r="D8" s="45"/>
      <c r="E8" s="45"/>
      <c r="F8" s="45"/>
    </row>
    <row r="9" spans="1:6" x14ac:dyDescent="0.3">
      <c r="A9" s="42" t="s">
        <v>609</v>
      </c>
      <c r="B9" s="43">
        <v>32010101</v>
      </c>
      <c r="C9" s="84" t="s">
        <v>848</v>
      </c>
      <c r="D9" s="139">
        <v>1000000</v>
      </c>
      <c r="E9" s="139">
        <v>559000</v>
      </c>
      <c r="F9" s="139">
        <v>500000</v>
      </c>
    </row>
    <row r="10" spans="1:6" hidden="1" x14ac:dyDescent="0.3">
      <c r="A10" s="44"/>
      <c r="B10" s="43"/>
      <c r="C10" s="44"/>
      <c r="D10" s="45"/>
      <c r="E10" s="45"/>
      <c r="F10" s="45"/>
    </row>
    <row r="11" spans="1:6" s="1" customFormat="1" ht="20.25" customHeight="1" x14ac:dyDescent="0.3">
      <c r="A11" s="5"/>
      <c r="B11" s="4">
        <v>32010200</v>
      </c>
      <c r="C11" s="5" t="s">
        <v>116</v>
      </c>
      <c r="D11" s="11">
        <f>SUM(D12:D29)</f>
        <v>570000000</v>
      </c>
      <c r="E11" s="11">
        <f>SUM(E12:E29)</f>
        <v>354680089.74000001</v>
      </c>
      <c r="F11" s="11">
        <f>SUM(F12:F29)</f>
        <v>210000000</v>
      </c>
    </row>
    <row r="12" spans="1:6" hidden="1" x14ac:dyDescent="0.3">
      <c r="A12" s="42"/>
      <c r="B12" s="43">
        <v>32010202</v>
      </c>
      <c r="C12" s="44" t="s">
        <v>117</v>
      </c>
      <c r="D12" s="45"/>
      <c r="E12" s="45"/>
      <c r="F12" s="45"/>
    </row>
    <row r="13" spans="1:6" s="93" customFormat="1" ht="39" customHeight="1" x14ac:dyDescent="0.3">
      <c r="A13" s="94">
        <v>17340000000002</v>
      </c>
      <c r="B13" s="100">
        <v>32010202</v>
      </c>
      <c r="C13" s="144" t="s">
        <v>932</v>
      </c>
      <c r="D13" s="140">
        <v>25000000</v>
      </c>
      <c r="E13" s="140">
        <v>0</v>
      </c>
      <c r="F13" s="140">
        <v>0</v>
      </c>
    </row>
    <row r="14" spans="1:6" s="93" customFormat="1" ht="26.25" customHeight="1" x14ac:dyDescent="0.3">
      <c r="A14" s="94">
        <v>17340000000003</v>
      </c>
      <c r="B14" s="100">
        <v>32010202</v>
      </c>
      <c r="C14" s="145" t="s">
        <v>933</v>
      </c>
      <c r="D14" s="140">
        <v>10000000</v>
      </c>
      <c r="E14" s="140">
        <v>5035000</v>
      </c>
      <c r="F14" s="140">
        <v>5000000</v>
      </c>
    </row>
    <row r="15" spans="1:6" s="93" customFormat="1" ht="30.75" customHeight="1" x14ac:dyDescent="0.3">
      <c r="A15" s="94">
        <v>17340000000004</v>
      </c>
      <c r="B15" s="100">
        <v>32010202</v>
      </c>
      <c r="C15" s="144" t="s">
        <v>951</v>
      </c>
      <c r="D15" s="140">
        <v>0</v>
      </c>
      <c r="E15" s="140">
        <v>0</v>
      </c>
      <c r="F15" s="140">
        <v>15000000</v>
      </c>
    </row>
    <row r="16" spans="1:6" s="93" customFormat="1" ht="64.5" customHeight="1" x14ac:dyDescent="0.3">
      <c r="A16" s="94">
        <v>17340000000005</v>
      </c>
      <c r="B16" s="100">
        <v>32010202</v>
      </c>
      <c r="C16" s="146" t="s">
        <v>934</v>
      </c>
      <c r="D16" s="140">
        <v>200000000</v>
      </c>
      <c r="E16" s="140">
        <v>140281690</v>
      </c>
      <c r="F16" s="140">
        <v>70000000</v>
      </c>
    </row>
    <row r="17" spans="1:6" s="101" customFormat="1" ht="15.75" hidden="1" customHeight="1" x14ac:dyDescent="0.3">
      <c r="A17" s="94"/>
      <c r="B17" s="102">
        <v>32010206</v>
      </c>
      <c r="C17" s="147" t="s">
        <v>789</v>
      </c>
      <c r="D17" s="140"/>
      <c r="E17" s="141"/>
      <c r="F17" s="140"/>
    </row>
    <row r="18" spans="1:6" s="101" customFormat="1" ht="31.5" customHeight="1" x14ac:dyDescent="0.3">
      <c r="A18" s="94">
        <v>17340000000007</v>
      </c>
      <c r="B18" s="100">
        <v>32010206</v>
      </c>
      <c r="C18" s="147" t="s">
        <v>849</v>
      </c>
      <c r="D18" s="140">
        <v>0</v>
      </c>
      <c r="E18" s="141">
        <v>0</v>
      </c>
      <c r="F18" s="140">
        <v>5000000</v>
      </c>
    </row>
    <row r="19" spans="1:6" s="101" customFormat="1" ht="15.75" hidden="1" customHeight="1" x14ac:dyDescent="0.3">
      <c r="A19" s="94"/>
      <c r="B19" s="104">
        <v>32010207</v>
      </c>
      <c r="C19" s="83" t="s">
        <v>249</v>
      </c>
      <c r="D19" s="140"/>
      <c r="E19" s="142"/>
      <c r="F19" s="140"/>
    </row>
    <row r="20" spans="1:6" s="93" customFormat="1" ht="48" customHeight="1" x14ac:dyDescent="0.3">
      <c r="A20" s="94">
        <v>17340000000009</v>
      </c>
      <c r="B20" s="104">
        <v>32010207</v>
      </c>
      <c r="C20" s="148" t="s">
        <v>931</v>
      </c>
      <c r="D20" s="140">
        <v>150000000</v>
      </c>
      <c r="E20" s="139">
        <v>96727000</v>
      </c>
      <c r="F20" s="140">
        <v>35000000</v>
      </c>
    </row>
    <row r="21" spans="1:6" s="93" customFormat="1" ht="36" customHeight="1" x14ac:dyDescent="0.3">
      <c r="A21" s="94">
        <v>17340000000010</v>
      </c>
      <c r="B21" s="100">
        <v>32010207</v>
      </c>
      <c r="C21" s="144" t="s">
        <v>850</v>
      </c>
      <c r="D21" s="139">
        <v>20000000</v>
      </c>
      <c r="E21" s="140">
        <v>15055000</v>
      </c>
      <c r="F21" s="158">
        <v>15000000</v>
      </c>
    </row>
    <row r="22" spans="1:6" s="93" customFormat="1" ht="36" customHeight="1" x14ac:dyDescent="0.3">
      <c r="A22" s="94">
        <v>17340000000011</v>
      </c>
      <c r="B22" s="100">
        <v>32010207</v>
      </c>
      <c r="C22" s="77" t="s">
        <v>851</v>
      </c>
      <c r="D22" s="139">
        <v>0</v>
      </c>
      <c r="E22" s="142">
        <v>0</v>
      </c>
      <c r="F22" s="139">
        <v>5000000</v>
      </c>
    </row>
    <row r="23" spans="1:6" s="93" customFormat="1" ht="36.75" customHeight="1" x14ac:dyDescent="0.3">
      <c r="A23" s="94">
        <v>17340000000012</v>
      </c>
      <c r="B23" s="100">
        <v>32010207</v>
      </c>
      <c r="C23" s="144" t="s">
        <v>930</v>
      </c>
      <c r="D23" s="139">
        <v>15000000</v>
      </c>
      <c r="E23" s="140">
        <v>0</v>
      </c>
      <c r="F23" s="158">
        <v>10000000</v>
      </c>
    </row>
    <row r="24" spans="1:6" s="93" customFormat="1" ht="30" customHeight="1" x14ac:dyDescent="0.3">
      <c r="A24" s="94">
        <v>17340000000013</v>
      </c>
      <c r="B24" s="100">
        <v>32010207</v>
      </c>
      <c r="C24" s="148" t="s">
        <v>927</v>
      </c>
      <c r="D24" s="140">
        <v>25000000</v>
      </c>
      <c r="E24" s="140"/>
      <c r="F24" s="159">
        <v>5000000</v>
      </c>
    </row>
    <row r="25" spans="1:6" s="93" customFormat="1" hidden="1" x14ac:dyDescent="0.3">
      <c r="A25" s="94"/>
      <c r="B25" s="100">
        <v>32010209</v>
      </c>
      <c r="C25" s="83" t="s">
        <v>251</v>
      </c>
      <c r="D25" s="140"/>
      <c r="E25" s="142"/>
      <c r="F25" s="139"/>
    </row>
    <row r="26" spans="1:6" s="93" customFormat="1" ht="66" customHeight="1" x14ac:dyDescent="0.3">
      <c r="A26" s="94">
        <v>17340000000015</v>
      </c>
      <c r="B26" s="105">
        <v>32010209</v>
      </c>
      <c r="C26" s="79" t="s">
        <v>852</v>
      </c>
      <c r="D26" s="140">
        <v>100000000</v>
      </c>
      <c r="E26" s="139">
        <v>74468896.140000001</v>
      </c>
      <c r="F26" s="139">
        <v>40000000</v>
      </c>
    </row>
    <row r="27" spans="1:6" s="93" customFormat="1" hidden="1" x14ac:dyDescent="0.3">
      <c r="A27" s="94"/>
      <c r="B27" s="72">
        <v>32010251</v>
      </c>
      <c r="C27" s="77" t="s">
        <v>853</v>
      </c>
      <c r="D27" s="140"/>
      <c r="E27" s="142"/>
      <c r="F27" s="139"/>
    </row>
    <row r="28" spans="1:6" s="93" customFormat="1" ht="27.75" customHeight="1" x14ac:dyDescent="0.3">
      <c r="A28" s="94">
        <v>17340000000016</v>
      </c>
      <c r="B28" s="72">
        <v>32010251</v>
      </c>
      <c r="C28" s="85" t="s">
        <v>854</v>
      </c>
      <c r="D28" s="140">
        <v>25000000</v>
      </c>
      <c r="E28" s="139">
        <v>23112503.600000001</v>
      </c>
      <c r="F28" s="139">
        <v>5000000</v>
      </c>
    </row>
    <row r="29" spans="1:6" hidden="1" x14ac:dyDescent="0.3">
      <c r="A29" s="46"/>
      <c r="B29" s="47"/>
      <c r="C29" s="46"/>
      <c r="D29" s="45"/>
      <c r="E29" s="45"/>
      <c r="F29" s="45"/>
    </row>
    <row r="30" spans="1:6" s="1" customFormat="1" x14ac:dyDescent="0.3">
      <c r="A30" s="5"/>
      <c r="B30" s="4">
        <v>320103</v>
      </c>
      <c r="C30" s="5" t="s">
        <v>118</v>
      </c>
      <c r="D30" s="11">
        <f>SUM(D31:D35)</f>
        <v>5000000</v>
      </c>
      <c r="E30" s="11">
        <f>SUM(E31:E35)</f>
        <v>3348000</v>
      </c>
      <c r="F30" s="11">
        <f>SUM(F31:F35)</f>
        <v>32000000</v>
      </c>
    </row>
    <row r="31" spans="1:6" x14ac:dyDescent="0.3">
      <c r="A31" s="42"/>
      <c r="B31" s="43">
        <v>32010301</v>
      </c>
      <c r="C31" s="44" t="s">
        <v>119</v>
      </c>
      <c r="D31" s="45"/>
      <c r="E31" s="45"/>
      <c r="F31" s="45"/>
    </row>
    <row r="32" spans="1:6" x14ac:dyDescent="0.3">
      <c r="A32" s="94">
        <v>17340000000017</v>
      </c>
      <c r="B32" s="72">
        <v>32010301</v>
      </c>
      <c r="C32" s="106" t="s">
        <v>855</v>
      </c>
      <c r="D32" s="140">
        <v>0</v>
      </c>
      <c r="E32" s="142">
        <v>0</v>
      </c>
      <c r="F32" s="139">
        <v>30000000</v>
      </c>
    </row>
    <row r="33" spans="1:6" hidden="1" x14ac:dyDescent="0.3">
      <c r="A33" s="94"/>
      <c r="B33" s="94">
        <v>32010304</v>
      </c>
      <c r="C33" s="107" t="s">
        <v>790</v>
      </c>
      <c r="D33" s="140"/>
      <c r="E33" s="142"/>
      <c r="F33" s="139"/>
    </row>
    <row r="34" spans="1:6" x14ac:dyDescent="0.3">
      <c r="A34" s="94">
        <v>17340000000018</v>
      </c>
      <c r="B34" s="72">
        <v>32010304</v>
      </c>
      <c r="C34" s="76" t="s">
        <v>912</v>
      </c>
      <c r="D34" s="140">
        <v>5000000</v>
      </c>
      <c r="E34" s="142">
        <v>3348000</v>
      </c>
      <c r="F34" s="139">
        <v>2000000</v>
      </c>
    </row>
    <row r="35" spans="1:6" hidden="1" x14ac:dyDescent="0.3">
      <c r="A35" s="44"/>
      <c r="B35" s="43"/>
      <c r="C35" s="44"/>
      <c r="D35" s="45"/>
      <c r="E35" s="45"/>
      <c r="F35" s="45"/>
    </row>
    <row r="36" spans="1:6" s="1" customFormat="1" x14ac:dyDescent="0.3">
      <c r="A36" s="5"/>
      <c r="B36" s="4">
        <v>32010400</v>
      </c>
      <c r="C36" s="5" t="s">
        <v>120</v>
      </c>
      <c r="D36" s="11">
        <f>SUM(D37:D41)</f>
        <v>0</v>
      </c>
      <c r="E36" s="11">
        <f t="shared" ref="E36:F36" si="0">SUM(E37:E41)</f>
        <v>0</v>
      </c>
      <c r="F36" s="11">
        <f t="shared" si="0"/>
        <v>0</v>
      </c>
    </row>
    <row r="37" spans="1:6" hidden="1" x14ac:dyDescent="0.3">
      <c r="A37" s="42"/>
      <c r="B37" s="43">
        <v>32010405</v>
      </c>
      <c r="C37" s="44" t="s">
        <v>121</v>
      </c>
      <c r="D37" s="45"/>
      <c r="E37" s="45"/>
      <c r="F37" s="45"/>
    </row>
    <row r="38" spans="1:6" hidden="1" x14ac:dyDescent="0.3">
      <c r="A38" s="42"/>
      <c r="B38" s="43">
        <v>32010406</v>
      </c>
      <c r="C38" s="44" t="s">
        <v>122</v>
      </c>
      <c r="D38" s="45"/>
      <c r="E38" s="45"/>
      <c r="F38" s="45"/>
    </row>
    <row r="39" spans="1:6" hidden="1" x14ac:dyDescent="0.3">
      <c r="A39" s="42"/>
      <c r="B39" s="43">
        <v>32010407</v>
      </c>
      <c r="C39" s="44" t="s">
        <v>123</v>
      </c>
      <c r="D39" s="45"/>
      <c r="E39" s="45"/>
      <c r="F39" s="45"/>
    </row>
    <row r="40" spans="1:6" hidden="1" x14ac:dyDescent="0.3">
      <c r="A40" s="42"/>
      <c r="B40" s="43">
        <v>32010408</v>
      </c>
      <c r="C40" s="44" t="s">
        <v>124</v>
      </c>
      <c r="D40" s="45"/>
      <c r="E40" s="45"/>
      <c r="F40" s="45"/>
    </row>
    <row r="41" spans="1:6" hidden="1" x14ac:dyDescent="0.3">
      <c r="A41" s="44"/>
      <c r="B41" s="43"/>
      <c r="C41" s="44"/>
      <c r="D41" s="45"/>
      <c r="E41" s="45"/>
      <c r="F41" s="45"/>
    </row>
    <row r="42" spans="1:6" s="1" customFormat="1" x14ac:dyDescent="0.3">
      <c r="A42" s="5"/>
      <c r="B42" s="4">
        <v>320105</v>
      </c>
      <c r="C42" s="5" t="s">
        <v>125</v>
      </c>
      <c r="D42" s="11">
        <f>SUM(D43:D44)</f>
        <v>0</v>
      </c>
      <c r="E42" s="11">
        <f>SUM(E43:E44)</f>
        <v>0</v>
      </c>
      <c r="F42" s="11">
        <f>SUM(F43:F44)</f>
        <v>0</v>
      </c>
    </row>
    <row r="43" spans="1:6" hidden="1" x14ac:dyDescent="0.3">
      <c r="A43" s="42"/>
      <c r="B43" s="43">
        <v>32010501</v>
      </c>
      <c r="C43" s="44" t="s">
        <v>126</v>
      </c>
      <c r="D43" s="45"/>
      <c r="E43" s="45"/>
      <c r="F43" s="45"/>
    </row>
    <row r="44" spans="1:6" hidden="1" x14ac:dyDescent="0.3">
      <c r="A44" s="44"/>
      <c r="B44" s="43"/>
      <c r="C44" s="44"/>
      <c r="D44" s="45"/>
      <c r="E44" s="45"/>
      <c r="F44" s="45"/>
    </row>
    <row r="45" spans="1:6" s="1" customFormat="1" x14ac:dyDescent="0.3">
      <c r="A45" s="5"/>
      <c r="B45" s="4">
        <v>320106</v>
      </c>
      <c r="C45" s="5" t="s">
        <v>127</v>
      </c>
      <c r="D45" s="11">
        <f>SUM(D46:D48)</f>
        <v>0</v>
      </c>
      <c r="E45" s="11">
        <f>SUM(E46:E48)</f>
        <v>0</v>
      </c>
      <c r="F45" s="11">
        <f>SUM(F46:F48)</f>
        <v>0</v>
      </c>
    </row>
    <row r="46" spans="1:6" hidden="1" x14ac:dyDescent="0.3">
      <c r="A46" s="42" t="s">
        <v>639</v>
      </c>
      <c r="B46" s="43">
        <v>32010601</v>
      </c>
      <c r="C46" s="44" t="s">
        <v>128</v>
      </c>
      <c r="D46" s="45"/>
      <c r="E46" s="45"/>
      <c r="F46" s="45"/>
    </row>
    <row r="47" spans="1:6" hidden="1" x14ac:dyDescent="0.3">
      <c r="A47" s="42" t="s">
        <v>640</v>
      </c>
      <c r="B47" s="43">
        <v>32010602</v>
      </c>
      <c r="C47" s="44" t="s">
        <v>129</v>
      </c>
      <c r="D47" s="45"/>
      <c r="E47" s="45"/>
      <c r="F47" s="45"/>
    </row>
    <row r="48" spans="1:6" hidden="1" x14ac:dyDescent="0.3">
      <c r="A48" s="44"/>
      <c r="B48" s="43"/>
      <c r="C48" s="44"/>
      <c r="D48" s="45"/>
      <c r="E48" s="45"/>
      <c r="F48" s="45"/>
    </row>
    <row r="49" spans="1:6" s="1" customFormat="1" x14ac:dyDescent="0.3">
      <c r="A49" s="5"/>
      <c r="B49" s="4">
        <v>320109</v>
      </c>
      <c r="C49" s="5" t="s">
        <v>130</v>
      </c>
      <c r="D49" s="11">
        <f>SUM(D50:D60)</f>
        <v>0</v>
      </c>
      <c r="E49" s="11">
        <f t="shared" ref="E49:F49" si="1">SUM(E50:E60)</f>
        <v>0</v>
      </c>
      <c r="F49" s="11">
        <f t="shared" si="1"/>
        <v>0</v>
      </c>
    </row>
    <row r="50" spans="1:6" hidden="1" x14ac:dyDescent="0.3">
      <c r="A50" s="42" t="s">
        <v>641</v>
      </c>
      <c r="B50" s="43">
        <v>32010903</v>
      </c>
      <c r="C50" s="44" t="s">
        <v>131</v>
      </c>
      <c r="D50" s="45"/>
      <c r="E50" s="45"/>
      <c r="F50" s="45"/>
    </row>
    <row r="51" spans="1:6" hidden="1" x14ac:dyDescent="0.3">
      <c r="A51" s="44"/>
      <c r="B51" s="43"/>
      <c r="C51" s="44"/>
      <c r="D51" s="45"/>
      <c r="E51" s="45"/>
      <c r="F51" s="45"/>
    </row>
    <row r="52" spans="1:6" hidden="1" x14ac:dyDescent="0.3">
      <c r="A52" s="42" t="s">
        <v>642</v>
      </c>
      <c r="B52" s="43">
        <v>32010904</v>
      </c>
      <c r="C52" s="44" t="s">
        <v>132</v>
      </c>
      <c r="D52" s="45"/>
      <c r="E52" s="45"/>
      <c r="F52" s="45"/>
    </row>
    <row r="53" spans="1:6" hidden="1" x14ac:dyDescent="0.3">
      <c r="A53" s="44"/>
      <c r="B53" s="43"/>
      <c r="C53" s="44"/>
      <c r="D53" s="45"/>
      <c r="E53" s="45"/>
      <c r="F53" s="45"/>
    </row>
    <row r="54" spans="1:6" hidden="1" x14ac:dyDescent="0.3">
      <c r="A54" s="42" t="s">
        <v>643</v>
      </c>
      <c r="B54" s="43">
        <v>32010935</v>
      </c>
      <c r="C54" s="44" t="s">
        <v>133</v>
      </c>
      <c r="D54" s="45"/>
      <c r="E54" s="45"/>
      <c r="F54" s="45"/>
    </row>
    <row r="55" spans="1:6" hidden="1" x14ac:dyDescent="0.3">
      <c r="A55" s="44"/>
      <c r="B55" s="43"/>
      <c r="C55" s="44"/>
      <c r="D55" s="45"/>
      <c r="E55" s="45"/>
      <c r="F55" s="45"/>
    </row>
    <row r="56" spans="1:6" hidden="1" x14ac:dyDescent="0.3">
      <c r="A56" s="44"/>
      <c r="B56" s="43"/>
      <c r="C56" s="44"/>
      <c r="D56" s="45"/>
      <c r="E56" s="45"/>
      <c r="F56" s="45"/>
    </row>
    <row r="57" spans="1:6" hidden="1" x14ac:dyDescent="0.3">
      <c r="A57" s="44"/>
      <c r="B57" s="43"/>
      <c r="C57" s="44"/>
      <c r="D57" s="45"/>
      <c r="E57" s="45"/>
      <c r="F57" s="45"/>
    </row>
    <row r="58" spans="1:6" hidden="1" x14ac:dyDescent="0.3">
      <c r="A58" s="42" t="s">
        <v>644</v>
      </c>
      <c r="B58" s="43">
        <v>32010936</v>
      </c>
      <c r="C58" s="44" t="s">
        <v>134</v>
      </c>
      <c r="D58" s="45"/>
      <c r="E58" s="45"/>
      <c r="F58" s="45"/>
    </row>
    <row r="59" spans="1:6" hidden="1" x14ac:dyDescent="0.3">
      <c r="A59" s="44"/>
      <c r="B59" s="43"/>
      <c r="C59" s="44"/>
      <c r="D59" s="45"/>
      <c r="E59" s="45"/>
      <c r="F59" s="45"/>
    </row>
    <row r="60" spans="1:6" hidden="1" x14ac:dyDescent="0.3">
      <c r="A60" s="44"/>
      <c r="B60" s="43"/>
      <c r="C60" s="44"/>
      <c r="D60" s="45"/>
      <c r="E60" s="45"/>
      <c r="F60" s="45"/>
    </row>
    <row r="61" spans="1:6" s="1" customFormat="1" x14ac:dyDescent="0.3">
      <c r="A61" s="5"/>
      <c r="B61" s="4">
        <v>320201</v>
      </c>
      <c r="C61" s="5" t="s">
        <v>146</v>
      </c>
      <c r="D61" s="11">
        <f>SUM(D62:D67)</f>
        <v>0</v>
      </c>
      <c r="E61" s="11">
        <f t="shared" ref="E61:F61" si="2">SUM(E62:E67)</f>
        <v>0</v>
      </c>
      <c r="F61" s="11">
        <f t="shared" si="2"/>
        <v>0</v>
      </c>
    </row>
    <row r="62" spans="1:6" hidden="1" x14ac:dyDescent="0.3">
      <c r="A62" s="42" t="s">
        <v>645</v>
      </c>
      <c r="B62" s="43">
        <v>32020101</v>
      </c>
      <c r="C62" s="44" t="s">
        <v>135</v>
      </c>
      <c r="D62" s="45"/>
      <c r="E62" s="45"/>
      <c r="F62" s="45"/>
    </row>
    <row r="63" spans="1:6" hidden="1" x14ac:dyDescent="0.3">
      <c r="A63" s="44"/>
      <c r="B63" s="43"/>
      <c r="C63" s="44"/>
      <c r="D63" s="45"/>
      <c r="E63" s="45"/>
      <c r="F63" s="45"/>
    </row>
    <row r="64" spans="1:6" hidden="1" x14ac:dyDescent="0.3">
      <c r="A64" s="42" t="s">
        <v>646</v>
      </c>
      <c r="B64" s="43">
        <v>32020102</v>
      </c>
      <c r="C64" s="44" t="s">
        <v>136</v>
      </c>
      <c r="D64" s="45"/>
      <c r="E64" s="45"/>
      <c r="F64" s="45"/>
    </row>
    <row r="65" spans="1:6" hidden="1" x14ac:dyDescent="0.3">
      <c r="A65" s="44"/>
      <c r="B65" s="43"/>
      <c r="C65" s="44"/>
      <c r="D65" s="45"/>
      <c r="E65" s="45"/>
      <c r="F65" s="45"/>
    </row>
    <row r="66" spans="1:6" hidden="1" x14ac:dyDescent="0.3">
      <c r="A66" s="42" t="s">
        <v>647</v>
      </c>
      <c r="B66" s="43">
        <v>32020104</v>
      </c>
      <c r="C66" s="44" t="s">
        <v>137</v>
      </c>
      <c r="D66" s="45"/>
      <c r="E66" s="45"/>
      <c r="F66" s="45"/>
    </row>
    <row r="67" spans="1:6" hidden="1" x14ac:dyDescent="0.3">
      <c r="A67" s="44"/>
      <c r="B67" s="43"/>
      <c r="C67" s="44"/>
      <c r="D67" s="45"/>
      <c r="E67" s="45"/>
      <c r="F67" s="45"/>
    </row>
    <row r="68" spans="1:6" s="1" customFormat="1" x14ac:dyDescent="0.3">
      <c r="A68" s="5"/>
      <c r="B68" s="4">
        <v>320301</v>
      </c>
      <c r="C68" s="5" t="s">
        <v>138</v>
      </c>
      <c r="D68" s="11">
        <f>SUM(D69:D73)</f>
        <v>0</v>
      </c>
      <c r="E68" s="11">
        <f t="shared" ref="E68:F68" si="3">SUM(E69:E73)</f>
        <v>0</v>
      </c>
      <c r="F68" s="11">
        <f t="shared" si="3"/>
        <v>0</v>
      </c>
    </row>
    <row r="69" spans="1:6" hidden="1" x14ac:dyDescent="0.3">
      <c r="A69" s="42" t="s">
        <v>648</v>
      </c>
      <c r="B69" s="43">
        <v>32030101</v>
      </c>
      <c r="C69" s="44" t="s">
        <v>139</v>
      </c>
      <c r="D69" s="45"/>
      <c r="E69" s="45"/>
      <c r="F69" s="45"/>
    </row>
    <row r="70" spans="1:6" hidden="1" x14ac:dyDescent="0.3">
      <c r="A70" s="42" t="s">
        <v>649</v>
      </c>
      <c r="B70" s="43">
        <v>32030109</v>
      </c>
      <c r="C70" s="44" t="s">
        <v>140</v>
      </c>
      <c r="D70" s="45"/>
      <c r="E70" s="45"/>
      <c r="F70" s="45"/>
    </row>
    <row r="71" spans="1:6" hidden="1" x14ac:dyDescent="0.3">
      <c r="A71" s="42" t="s">
        <v>650</v>
      </c>
      <c r="B71" s="43">
        <v>32030110</v>
      </c>
      <c r="C71" s="44" t="s">
        <v>141</v>
      </c>
      <c r="D71" s="45"/>
      <c r="E71" s="45"/>
      <c r="F71" s="45"/>
    </row>
    <row r="72" spans="1:6" hidden="1" x14ac:dyDescent="0.3">
      <c r="A72" s="46"/>
      <c r="B72" s="47"/>
      <c r="C72" s="46"/>
      <c r="D72" s="45"/>
      <c r="E72" s="45"/>
      <c r="F72" s="45"/>
    </row>
    <row r="73" spans="1:6" hidden="1" x14ac:dyDescent="0.3">
      <c r="A73" s="46"/>
      <c r="B73" s="47"/>
      <c r="C73" s="46"/>
      <c r="D73" s="45"/>
      <c r="E73" s="45"/>
      <c r="F73" s="45"/>
    </row>
    <row r="74" spans="1:6" s="1" customFormat="1" x14ac:dyDescent="0.3">
      <c r="A74" s="5"/>
      <c r="B74" s="4">
        <v>32011000</v>
      </c>
      <c r="C74" s="5" t="s">
        <v>142</v>
      </c>
      <c r="D74" s="11">
        <f>SUM(D75:D76)</f>
        <v>0</v>
      </c>
      <c r="E74" s="11">
        <f t="shared" ref="E74:F74" si="4">SUM(E75:E76)</f>
        <v>0</v>
      </c>
      <c r="F74" s="11">
        <f t="shared" si="4"/>
        <v>0</v>
      </c>
    </row>
    <row r="75" spans="1:6" hidden="1" x14ac:dyDescent="0.3">
      <c r="A75" s="42" t="s">
        <v>651</v>
      </c>
      <c r="B75" s="46"/>
      <c r="C75" s="46"/>
      <c r="D75" s="45"/>
      <c r="E75" s="45"/>
      <c r="F75" s="45"/>
    </row>
    <row r="76" spans="1:6" hidden="1" x14ac:dyDescent="0.3">
      <c r="A76" s="46"/>
      <c r="B76" s="46"/>
      <c r="C76" s="46"/>
      <c r="D76" s="45"/>
      <c r="E76" s="45"/>
      <c r="F76" s="45"/>
    </row>
  </sheetData>
  <sheetProtection algorithmName="SHA-512" hashValue="8U1ktsLsX1C2p+kA/XFaerxounjFRoBDeCG2LZdHKESwTKMrHe2RcsUddrHBTsZlsLsscMgbUror/6KDBhNHhg==" saltValue="qtTjhjRbSuFPR90/h5ECdQ=="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56" orientation="landscape" r:id="rId1"/>
  <headerFooter>
    <oddFooter>&amp;CPage  56</oddFooter>
  </headerFooter>
  <rowBreaks count="1" manualBreakCount="1">
    <brk id="37"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2:E28"/>
  <sheetViews>
    <sheetView view="pageBreakPreview" topLeftCell="A10"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762</v>
      </c>
      <c r="B3" s="166"/>
      <c r="C3" s="166"/>
      <c r="D3" s="166"/>
      <c r="E3" s="166"/>
    </row>
    <row r="4" spans="1:5" x14ac:dyDescent="0.3">
      <c r="A4" s="163" t="s">
        <v>696</v>
      </c>
      <c r="B4" s="163"/>
      <c r="C4" s="163"/>
      <c r="D4" s="163"/>
      <c r="E4" s="163"/>
    </row>
    <row r="6" spans="1:5" ht="44.5" customHeight="1" x14ac:dyDescent="0.3">
      <c r="A6" s="58" t="s">
        <v>0</v>
      </c>
      <c r="B6" s="58" t="s">
        <v>1</v>
      </c>
      <c r="C6" s="50" t="s">
        <v>596</v>
      </c>
      <c r="D6" s="50" t="s">
        <v>597</v>
      </c>
      <c r="E6" s="50" t="s">
        <v>598</v>
      </c>
    </row>
    <row r="7" spans="1:5" s="1" customFormat="1" x14ac:dyDescent="0.3">
      <c r="A7" s="3">
        <v>21</v>
      </c>
      <c r="B7" s="3" t="s">
        <v>4</v>
      </c>
      <c r="C7" s="12">
        <f>C8+C14+C23</f>
        <v>1505151312</v>
      </c>
      <c r="D7" s="12">
        <f t="shared" ref="D7:E7" si="0">D8+D14+D23</f>
        <v>877227807.28999996</v>
      </c>
      <c r="E7" s="12">
        <f t="shared" si="0"/>
        <v>1339292963.4400001</v>
      </c>
    </row>
    <row r="8" spans="1:5" s="1" customFormat="1" x14ac:dyDescent="0.3">
      <c r="A8" s="3">
        <v>2101</v>
      </c>
      <c r="B8" s="3" t="s">
        <v>5</v>
      </c>
      <c r="C8" s="12">
        <f>C9</f>
        <v>1493151312</v>
      </c>
      <c r="D8" s="12">
        <f t="shared" ref="D8:E8" si="1">D9</f>
        <v>865227807.28999996</v>
      </c>
      <c r="E8" s="12">
        <f t="shared" si="1"/>
        <v>1324792963.4400001</v>
      </c>
    </row>
    <row r="9" spans="1:5" s="1" customFormat="1" x14ac:dyDescent="0.3">
      <c r="A9" s="3">
        <v>210101</v>
      </c>
      <c r="B9" s="3" t="s">
        <v>6</v>
      </c>
      <c r="C9" s="12">
        <f>SUM(C10:C13)</f>
        <v>1493151312</v>
      </c>
      <c r="D9" s="12">
        <f t="shared" ref="D9:E9" si="2">SUM(D10:D13)</f>
        <v>865227807.28999996</v>
      </c>
      <c r="E9" s="12">
        <f t="shared" si="2"/>
        <v>1324792963.4400001</v>
      </c>
    </row>
    <row r="10" spans="1:5" x14ac:dyDescent="0.3">
      <c r="A10" s="59">
        <v>21010101</v>
      </c>
      <c r="B10" s="48" t="s">
        <v>730</v>
      </c>
      <c r="C10" s="75">
        <v>202590609</v>
      </c>
      <c r="D10" s="92">
        <v>81439417.930000007</v>
      </c>
      <c r="E10" s="92">
        <v>114908121</v>
      </c>
    </row>
    <row r="11" spans="1:5" x14ac:dyDescent="0.3">
      <c r="A11" s="59">
        <v>21010101</v>
      </c>
      <c r="B11" s="48" t="s">
        <v>731</v>
      </c>
      <c r="C11" s="108">
        <v>1290560703</v>
      </c>
      <c r="D11" s="109">
        <v>783788389.36000001</v>
      </c>
      <c r="E11" s="110">
        <v>1209884842.4400001</v>
      </c>
    </row>
    <row r="12" spans="1:5" x14ac:dyDescent="0.3">
      <c r="A12" s="59">
        <v>21010102</v>
      </c>
      <c r="B12" s="48" t="s">
        <v>7</v>
      </c>
      <c r="C12" s="41"/>
      <c r="D12" s="41"/>
      <c r="E12" s="41"/>
    </row>
    <row r="13" spans="1:5" x14ac:dyDescent="0.3">
      <c r="A13" s="59">
        <v>21010103</v>
      </c>
      <c r="B13" s="48" t="s">
        <v>8</v>
      </c>
      <c r="C13" s="41"/>
      <c r="D13" s="41"/>
      <c r="E13" s="41"/>
    </row>
    <row r="14" spans="1:5" s="1" customFormat="1" x14ac:dyDescent="0.3">
      <c r="A14" s="3">
        <v>2102</v>
      </c>
      <c r="B14" s="3" t="s">
        <v>9</v>
      </c>
      <c r="C14" s="12">
        <f>C15+C21</f>
        <v>12000000</v>
      </c>
      <c r="D14" s="12">
        <f t="shared" ref="D14:E14" si="3">D15+D21</f>
        <v>12000000</v>
      </c>
      <c r="E14" s="12">
        <f t="shared" si="3"/>
        <v>14500000</v>
      </c>
    </row>
    <row r="15" spans="1:5" s="1" customFormat="1" x14ac:dyDescent="0.3">
      <c r="A15" s="3">
        <v>210201</v>
      </c>
      <c r="B15" s="3" t="s">
        <v>10</v>
      </c>
      <c r="C15" s="12">
        <f>SUM(C16:C20)</f>
        <v>12000000</v>
      </c>
      <c r="D15" s="12">
        <f t="shared" ref="D15:E15" si="4">SUM(D16:D20)</f>
        <v>12000000</v>
      </c>
      <c r="E15" s="12">
        <f t="shared" si="4"/>
        <v>14500000</v>
      </c>
    </row>
    <row r="16" spans="1:5" x14ac:dyDescent="0.3">
      <c r="A16" s="59">
        <v>21020104</v>
      </c>
      <c r="B16" s="48" t="s">
        <v>11</v>
      </c>
      <c r="C16" s="41"/>
      <c r="D16" s="41"/>
      <c r="E16" s="41"/>
    </row>
    <row r="17" spans="1:5" x14ac:dyDescent="0.3">
      <c r="A17" s="59">
        <v>21020108</v>
      </c>
      <c r="B17" s="48" t="s">
        <v>12</v>
      </c>
      <c r="C17" s="41"/>
      <c r="D17" s="41"/>
      <c r="E17" s="41"/>
    </row>
    <row r="18" spans="1:5" x14ac:dyDescent="0.3">
      <c r="A18" s="59">
        <v>21020109</v>
      </c>
      <c r="B18" s="48" t="s">
        <v>13</v>
      </c>
      <c r="C18" s="41"/>
      <c r="D18" s="41"/>
      <c r="E18" s="41"/>
    </row>
    <row r="19" spans="1:5" x14ac:dyDescent="0.3">
      <c r="A19" s="59">
        <v>21020109</v>
      </c>
      <c r="B19" s="48" t="s">
        <v>856</v>
      </c>
      <c r="C19" s="41">
        <v>12000000</v>
      </c>
      <c r="D19" s="41">
        <v>12000000</v>
      </c>
      <c r="E19" s="41">
        <v>12000000</v>
      </c>
    </row>
    <row r="20" spans="1:5" x14ac:dyDescent="0.3">
      <c r="A20" s="59">
        <v>21020109</v>
      </c>
      <c r="B20" s="48" t="s">
        <v>857</v>
      </c>
      <c r="C20" s="41"/>
      <c r="D20" s="41"/>
      <c r="E20" s="41">
        <v>2500000</v>
      </c>
    </row>
    <row r="21" spans="1:5" s="1" customFormat="1" x14ac:dyDescent="0.3">
      <c r="A21" s="3">
        <v>210202</v>
      </c>
      <c r="B21" s="3" t="s">
        <v>14</v>
      </c>
      <c r="C21" s="12">
        <f>SUM(C22)</f>
        <v>0</v>
      </c>
      <c r="D21" s="12">
        <f t="shared" ref="D21:E21" si="5">SUM(D22)</f>
        <v>0</v>
      </c>
      <c r="E21" s="12">
        <f t="shared" si="5"/>
        <v>0</v>
      </c>
    </row>
    <row r="22" spans="1:5" x14ac:dyDescent="0.3">
      <c r="A22" s="59">
        <v>21020207</v>
      </c>
      <c r="B22" s="48" t="s">
        <v>15</v>
      </c>
      <c r="C22" s="41"/>
      <c r="D22" s="41"/>
      <c r="E22" s="41"/>
    </row>
    <row r="23" spans="1:5" s="1" customFormat="1" x14ac:dyDescent="0.3">
      <c r="A23" s="3">
        <v>210301</v>
      </c>
      <c r="B23" s="3" t="s">
        <v>16</v>
      </c>
      <c r="C23" s="12">
        <f>SUM(C24:C26)</f>
        <v>0</v>
      </c>
      <c r="D23" s="12">
        <f t="shared" ref="D23:E23" si="6">SUM(D24:D26)</f>
        <v>0</v>
      </c>
      <c r="E23" s="12">
        <f t="shared" si="6"/>
        <v>0</v>
      </c>
    </row>
    <row r="24" spans="1:5" x14ac:dyDescent="0.3">
      <c r="A24" s="59">
        <v>21030101</v>
      </c>
      <c r="B24" s="48" t="s">
        <v>17</v>
      </c>
      <c r="C24" s="41"/>
      <c r="D24" s="41"/>
      <c r="E24" s="41"/>
    </row>
    <row r="25" spans="1:5" x14ac:dyDescent="0.3">
      <c r="A25" s="59">
        <v>21030102</v>
      </c>
      <c r="B25" s="48" t="s">
        <v>18</v>
      </c>
      <c r="C25" s="41"/>
      <c r="D25" s="41"/>
      <c r="E25" s="41"/>
    </row>
    <row r="26" spans="1:5" x14ac:dyDescent="0.3">
      <c r="A26" s="59">
        <v>21030104</v>
      </c>
      <c r="B26" s="48" t="s">
        <v>19</v>
      </c>
      <c r="C26" s="41"/>
      <c r="D26" s="41"/>
      <c r="E26" s="41"/>
    </row>
    <row r="27" spans="1:5" x14ac:dyDescent="0.3">
      <c r="A27" s="59"/>
      <c r="B27" s="48"/>
      <c r="C27" s="41"/>
      <c r="D27" s="41"/>
      <c r="E27" s="41"/>
    </row>
    <row r="28" spans="1:5" x14ac:dyDescent="0.3">
      <c r="A28" s="59"/>
      <c r="B28" s="48"/>
      <c r="C28" s="41"/>
      <c r="D28" s="41"/>
      <c r="E28" s="41"/>
    </row>
  </sheetData>
  <sheetProtection algorithmName="SHA-512" hashValue="k22WcKqRrOMKlbaxZXrR0knFALYbYPfx7hkBH46eNenI/ayddlwq4laLoU/wTDh3ACAJ+m21XCptlz8Bfz/Nvw==" saltValue="oSbjdj9TyuWA5apI2bRpm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57</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3:E99"/>
  <sheetViews>
    <sheetView view="pageBreakPreview" topLeftCell="B31"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4" width="25" style="49" bestFit="1" customWidth="1"/>
    <col min="5" max="5" width="27.26953125" style="49" customWidth="1"/>
    <col min="6" max="16384" width="8.81640625" style="49"/>
  </cols>
  <sheetData>
    <row r="3" spans="1:5" x14ac:dyDescent="0.3">
      <c r="A3" s="162" t="s">
        <v>529</v>
      </c>
      <c r="B3" s="162"/>
      <c r="C3" s="162"/>
      <c r="D3" s="162"/>
      <c r="E3" s="162"/>
    </row>
    <row r="4" spans="1:5" ht="28.9" customHeight="1" x14ac:dyDescent="0.3">
      <c r="A4" s="166" t="s">
        <v>763</v>
      </c>
      <c r="B4" s="166"/>
      <c r="C4" s="166"/>
      <c r="D4" s="166"/>
      <c r="E4" s="166"/>
    </row>
    <row r="5" spans="1:5" x14ac:dyDescent="0.3">
      <c r="A5" s="163" t="s">
        <v>696</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C8+C85+C89+C94</f>
        <v>426750000</v>
      </c>
      <c r="D7" s="12">
        <f t="shared" ref="D7:E7" si="0">D8+D85+D89+D94</f>
        <v>69760197.280000001</v>
      </c>
      <c r="E7" s="12">
        <f t="shared" si="0"/>
        <v>190250000</v>
      </c>
    </row>
    <row r="8" spans="1:5" s="1" customFormat="1" x14ac:dyDescent="0.3">
      <c r="A8" s="4">
        <v>2202</v>
      </c>
      <c r="B8" s="5" t="s">
        <v>21</v>
      </c>
      <c r="C8" s="12">
        <f>C9+C14+C22+C36+C45+C48+C54+C63+C67+C70</f>
        <v>141750000</v>
      </c>
      <c r="D8" s="12">
        <f t="shared" ref="D8:E8" si="1">D9+D14+D22+D36+D45+D48+D54+D63+D67+D70</f>
        <v>65483727.280000001</v>
      </c>
      <c r="E8" s="12">
        <f t="shared" si="1"/>
        <v>85250000</v>
      </c>
    </row>
    <row r="9" spans="1:5" s="1" customFormat="1" x14ac:dyDescent="0.3">
      <c r="A9" s="4">
        <v>220201</v>
      </c>
      <c r="B9" s="5" t="s">
        <v>22</v>
      </c>
      <c r="C9" s="12">
        <f>SUM(C10:C13)</f>
        <v>3000000</v>
      </c>
      <c r="D9" s="12">
        <f t="shared" ref="D9:E9" si="2">SUM(D10:D13)</f>
        <v>520000</v>
      </c>
      <c r="E9" s="12">
        <f t="shared" si="2"/>
        <v>3000000</v>
      </c>
    </row>
    <row r="10" spans="1:5" x14ac:dyDescent="0.3">
      <c r="A10" s="43">
        <v>22020101</v>
      </c>
      <c r="B10" s="44" t="s">
        <v>23</v>
      </c>
      <c r="C10" s="41"/>
      <c r="D10" s="41"/>
      <c r="E10" s="41"/>
    </row>
    <row r="11" spans="1:5" x14ac:dyDescent="0.3">
      <c r="A11" s="43">
        <v>22020102</v>
      </c>
      <c r="B11" s="44" t="s">
        <v>24</v>
      </c>
      <c r="C11" s="41">
        <v>3000000</v>
      </c>
      <c r="D11" s="41">
        <v>520000</v>
      </c>
      <c r="E11" s="41">
        <v>3000000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1000000</v>
      </c>
      <c r="D14" s="12">
        <f>SUM(D15:D21)</f>
        <v>0</v>
      </c>
      <c r="E14" s="12">
        <f>SUM(E15:E21)</f>
        <v>0</v>
      </c>
    </row>
    <row r="15" spans="1:5" x14ac:dyDescent="0.3">
      <c r="A15" s="43">
        <v>22020201</v>
      </c>
      <c r="B15" s="44" t="s">
        <v>28</v>
      </c>
      <c r="C15" s="41"/>
      <c r="D15" s="41"/>
      <c r="E15" s="41"/>
    </row>
    <row r="16" spans="1:5" x14ac:dyDescent="0.3">
      <c r="A16" s="43">
        <v>22020202</v>
      </c>
      <c r="B16" s="44" t="s">
        <v>29</v>
      </c>
      <c r="C16" s="41">
        <v>500000</v>
      </c>
      <c r="D16" s="41"/>
      <c r="E16" s="41"/>
    </row>
    <row r="17" spans="1:5" x14ac:dyDescent="0.3">
      <c r="A17" s="43">
        <v>22020203</v>
      </c>
      <c r="B17" s="44" t="s">
        <v>30</v>
      </c>
      <c r="C17" s="41"/>
      <c r="D17" s="41"/>
      <c r="E17" s="41"/>
    </row>
    <row r="18" spans="1:5" x14ac:dyDescent="0.3">
      <c r="A18" s="43">
        <v>22020204</v>
      </c>
      <c r="B18" s="44" t="s">
        <v>31</v>
      </c>
      <c r="C18" s="41">
        <v>500000</v>
      </c>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31000000</v>
      </c>
      <c r="D22" s="12">
        <f t="shared" ref="D22:E22" si="3">SUM(D23:D35)</f>
        <v>18756500</v>
      </c>
      <c r="E22" s="12">
        <f t="shared" si="3"/>
        <v>12500000</v>
      </c>
    </row>
    <row r="23" spans="1:5" x14ac:dyDescent="0.3">
      <c r="A23" s="43">
        <v>22020301</v>
      </c>
      <c r="B23" s="44" t="s">
        <v>36</v>
      </c>
      <c r="C23" s="41">
        <v>500000</v>
      </c>
      <c r="D23" s="41">
        <v>100000</v>
      </c>
      <c r="E23" s="41">
        <v>500000</v>
      </c>
    </row>
    <row r="24" spans="1:5" x14ac:dyDescent="0.3">
      <c r="A24" s="43">
        <v>22020302</v>
      </c>
      <c r="B24" s="44" t="s">
        <v>37</v>
      </c>
      <c r="C24" s="41">
        <v>25000000</v>
      </c>
      <c r="D24" s="41">
        <v>18156500</v>
      </c>
      <c r="E24" s="41">
        <v>10000000</v>
      </c>
    </row>
    <row r="25" spans="1:5" x14ac:dyDescent="0.3">
      <c r="A25" s="43">
        <v>22020303</v>
      </c>
      <c r="B25" s="44" t="s">
        <v>38</v>
      </c>
      <c r="C25" s="41">
        <v>500000</v>
      </c>
      <c r="D25" s="41"/>
      <c r="E25" s="41">
        <v>500000</v>
      </c>
    </row>
    <row r="26" spans="1:5" x14ac:dyDescent="0.3">
      <c r="A26" s="43">
        <v>22020304</v>
      </c>
      <c r="B26" s="44" t="s">
        <v>39</v>
      </c>
      <c r="C26" s="41">
        <v>1500000</v>
      </c>
      <c r="D26" s="41">
        <v>500000</v>
      </c>
      <c r="E26" s="41">
        <v>1000000</v>
      </c>
    </row>
    <row r="27" spans="1:5" x14ac:dyDescent="0.3">
      <c r="A27" s="43">
        <v>22020305</v>
      </c>
      <c r="B27" s="44" t="s">
        <v>40</v>
      </c>
      <c r="C27" s="41">
        <v>2000000</v>
      </c>
      <c r="D27" s="41"/>
      <c r="E27" s="41"/>
    </row>
    <row r="28" spans="1:5" x14ac:dyDescent="0.3">
      <c r="A28" s="43">
        <v>22020306</v>
      </c>
      <c r="B28" s="44" t="s">
        <v>41</v>
      </c>
      <c r="C28" s="41"/>
      <c r="D28" s="41"/>
      <c r="E28" s="41"/>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v>1500000</v>
      </c>
      <c r="D31" s="41"/>
      <c r="E31" s="41">
        <v>500000</v>
      </c>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2250000</v>
      </c>
      <c r="D36" s="12">
        <f t="shared" ref="D36:E36" si="4">SUM(D37:D44)</f>
        <v>0</v>
      </c>
      <c r="E36" s="12">
        <f t="shared" si="4"/>
        <v>3250000</v>
      </c>
    </row>
    <row r="37" spans="1:5" x14ac:dyDescent="0.3">
      <c r="A37" s="43">
        <v>22020401</v>
      </c>
      <c r="B37" s="44" t="s">
        <v>50</v>
      </c>
      <c r="C37" s="41">
        <v>1000000</v>
      </c>
      <c r="D37" s="41"/>
      <c r="E37" s="41">
        <v>2000000</v>
      </c>
    </row>
    <row r="38" spans="1:5" x14ac:dyDescent="0.3">
      <c r="A38" s="43">
        <v>22020402</v>
      </c>
      <c r="B38" s="44" t="s">
        <v>51</v>
      </c>
      <c r="C38" s="41">
        <v>500000</v>
      </c>
      <c r="D38" s="41"/>
      <c r="E38" s="41">
        <v>500000</v>
      </c>
    </row>
    <row r="39" spans="1:5" x14ac:dyDescent="0.3">
      <c r="A39" s="43">
        <v>22020403</v>
      </c>
      <c r="B39" s="44" t="s">
        <v>52</v>
      </c>
      <c r="C39" s="41"/>
      <c r="D39" s="41"/>
      <c r="E39" s="41"/>
    </row>
    <row r="40" spans="1:5" x14ac:dyDescent="0.3">
      <c r="A40" s="43">
        <v>22020404</v>
      </c>
      <c r="B40" s="44" t="s">
        <v>53</v>
      </c>
      <c r="C40" s="41">
        <v>250000</v>
      </c>
      <c r="D40" s="41"/>
      <c r="E40" s="41">
        <v>250000</v>
      </c>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v>500000</v>
      </c>
      <c r="D44" s="41"/>
      <c r="E44" s="41">
        <v>500000</v>
      </c>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5000000</v>
      </c>
      <c r="D48" s="12">
        <f t="shared" ref="D48:E48" si="6">SUM(D49:D53)</f>
        <v>2600000</v>
      </c>
      <c r="E48" s="12">
        <f t="shared" si="6"/>
        <v>2500000</v>
      </c>
    </row>
    <row r="49" spans="1:5" x14ac:dyDescent="0.3">
      <c r="A49" s="43">
        <v>22020601</v>
      </c>
      <c r="B49" s="44" t="s">
        <v>62</v>
      </c>
      <c r="C49" s="41">
        <v>5000000</v>
      </c>
      <c r="D49" s="41">
        <v>2600000</v>
      </c>
      <c r="E49" s="41">
        <v>2500000</v>
      </c>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2000000</v>
      </c>
      <c r="D63" s="12">
        <f t="shared" ref="D63:E63" si="8">SUM(D64:D66)</f>
        <v>485000</v>
      </c>
      <c r="E63" s="12">
        <f t="shared" si="8"/>
        <v>1000000</v>
      </c>
    </row>
    <row r="64" spans="1:5" x14ac:dyDescent="0.3">
      <c r="A64" s="43">
        <v>22020801</v>
      </c>
      <c r="B64" s="44" t="s">
        <v>77</v>
      </c>
      <c r="C64" s="41">
        <v>2000000</v>
      </c>
      <c r="D64" s="41">
        <v>485000</v>
      </c>
      <c r="E64" s="41">
        <v>1000000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SUM(C71:C84)</f>
        <v>97500000</v>
      </c>
      <c r="D70" s="12">
        <f t="shared" ref="D70:E70" si="10">SUM(D71:D84)</f>
        <v>43122227.280000001</v>
      </c>
      <c r="E70" s="12">
        <f t="shared" si="10"/>
        <v>63000000</v>
      </c>
    </row>
    <row r="71" spans="1:5" x14ac:dyDescent="0.3">
      <c r="A71" s="43">
        <v>22021001</v>
      </c>
      <c r="B71" s="44" t="s">
        <v>84</v>
      </c>
      <c r="C71" s="41">
        <v>2500000</v>
      </c>
      <c r="D71" s="41">
        <v>405000</v>
      </c>
      <c r="E71" s="41">
        <v>2000000</v>
      </c>
    </row>
    <row r="72" spans="1:5" x14ac:dyDescent="0.3">
      <c r="A72" s="43">
        <v>22021002</v>
      </c>
      <c r="B72" s="44" t="s">
        <v>85</v>
      </c>
      <c r="C72" s="41"/>
      <c r="D72" s="41"/>
      <c r="E72" s="41"/>
    </row>
    <row r="73" spans="1:5" x14ac:dyDescent="0.3">
      <c r="A73" s="43">
        <v>22021003</v>
      </c>
      <c r="B73" s="44" t="s">
        <v>86</v>
      </c>
      <c r="C73" s="41">
        <v>2000000</v>
      </c>
      <c r="D73" s="41">
        <v>1820000</v>
      </c>
      <c r="E73" s="41">
        <v>2000000</v>
      </c>
    </row>
    <row r="74" spans="1:5" x14ac:dyDescent="0.3">
      <c r="A74" s="43">
        <v>22021004</v>
      </c>
      <c r="B74" s="44" t="s">
        <v>87</v>
      </c>
      <c r="C74" s="41">
        <v>5000000</v>
      </c>
      <c r="D74" s="41">
        <v>1100000</v>
      </c>
      <c r="E74" s="41">
        <v>5000000</v>
      </c>
    </row>
    <row r="75" spans="1:5" x14ac:dyDescent="0.3">
      <c r="A75" s="43">
        <v>22021006</v>
      </c>
      <c r="B75" s="44" t="s">
        <v>88</v>
      </c>
      <c r="C75" s="41">
        <v>500000</v>
      </c>
      <c r="D75" s="41">
        <v>300000</v>
      </c>
      <c r="E75" s="41">
        <v>500000</v>
      </c>
    </row>
    <row r="76" spans="1:5" x14ac:dyDescent="0.3">
      <c r="A76" s="43">
        <v>22021007</v>
      </c>
      <c r="B76" s="44" t="s">
        <v>89</v>
      </c>
      <c r="C76" s="41">
        <v>80000000</v>
      </c>
      <c r="D76" s="41">
        <v>39447227.280000001</v>
      </c>
      <c r="E76" s="41">
        <v>50000000</v>
      </c>
    </row>
    <row r="77" spans="1:5" x14ac:dyDescent="0.3">
      <c r="A77" s="43">
        <v>22021008</v>
      </c>
      <c r="B77" s="44" t="s">
        <v>90</v>
      </c>
      <c r="C77" s="41"/>
      <c r="D77" s="41"/>
      <c r="E77" s="41"/>
    </row>
    <row r="78" spans="1:5" x14ac:dyDescent="0.3">
      <c r="A78" s="43">
        <v>22021009</v>
      </c>
      <c r="B78" s="44" t="s">
        <v>91</v>
      </c>
      <c r="C78" s="41">
        <v>5000000</v>
      </c>
      <c r="D78" s="41"/>
      <c r="E78" s="41">
        <v>2000000</v>
      </c>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v>
      </c>
      <c r="B83" s="44" t="s">
        <v>725</v>
      </c>
      <c r="C83" s="41"/>
      <c r="D83" s="41"/>
      <c r="E83" s="41"/>
    </row>
    <row r="84" spans="1:5" x14ac:dyDescent="0.3">
      <c r="A84" s="43">
        <v>22021052</v>
      </c>
      <c r="B84" s="44" t="s">
        <v>96</v>
      </c>
      <c r="C84" s="41">
        <v>2500000</v>
      </c>
      <c r="D84" s="41">
        <v>50000</v>
      </c>
      <c r="E84" s="41">
        <v>1500000</v>
      </c>
    </row>
    <row r="85" spans="1:5" s="1" customFormat="1" x14ac:dyDescent="0.3">
      <c r="A85" s="4">
        <v>2204</v>
      </c>
      <c r="B85" s="5" t="s">
        <v>97</v>
      </c>
      <c r="C85" s="12">
        <f>C86</f>
        <v>260000000</v>
      </c>
      <c r="D85" s="12">
        <f t="shared" ref="D85:E85" si="11">D86</f>
        <v>0</v>
      </c>
      <c r="E85" s="12">
        <f t="shared" si="11"/>
        <v>55000000</v>
      </c>
    </row>
    <row r="86" spans="1:5" s="1" customFormat="1" x14ac:dyDescent="0.3">
      <c r="A86" s="4">
        <v>220401</v>
      </c>
      <c r="B86" s="5" t="s">
        <v>98</v>
      </c>
      <c r="C86" s="12">
        <f>SUM(C87:C88)</f>
        <v>260000000</v>
      </c>
      <c r="D86" s="12">
        <f>SUM(D87:D88)</f>
        <v>0</v>
      </c>
      <c r="E86" s="12">
        <f>SUM(E87:E88)</f>
        <v>55000000</v>
      </c>
    </row>
    <row r="87" spans="1:5" x14ac:dyDescent="0.3">
      <c r="A87" s="43">
        <v>22040105</v>
      </c>
      <c r="B87" s="44" t="s">
        <v>99</v>
      </c>
      <c r="C87" s="41"/>
      <c r="D87" s="41"/>
      <c r="E87" s="41"/>
    </row>
    <row r="88" spans="1:5" x14ac:dyDescent="0.3">
      <c r="A88" s="43">
        <v>22040109</v>
      </c>
      <c r="B88" s="44" t="s">
        <v>100</v>
      </c>
      <c r="C88" s="41">
        <v>260000000</v>
      </c>
      <c r="D88" s="41"/>
      <c r="E88" s="41">
        <v>55000000</v>
      </c>
    </row>
    <row r="89" spans="1:5" s="1" customFormat="1" x14ac:dyDescent="0.3">
      <c r="A89" s="4">
        <v>2205</v>
      </c>
      <c r="B89" s="5" t="s">
        <v>101</v>
      </c>
      <c r="C89" s="12">
        <f>C90</f>
        <v>25000000</v>
      </c>
      <c r="D89" s="12">
        <f t="shared" ref="D89:E89" si="12">D90</f>
        <v>4276470</v>
      </c>
      <c r="E89" s="12">
        <f t="shared" si="12"/>
        <v>50000000</v>
      </c>
    </row>
    <row r="90" spans="1:5" s="1" customFormat="1" x14ac:dyDescent="0.3">
      <c r="A90" s="4">
        <v>220501</v>
      </c>
      <c r="B90" s="5" t="s">
        <v>102</v>
      </c>
      <c r="C90" s="12">
        <f>SUM(C91:C93)</f>
        <v>25000000</v>
      </c>
      <c r="D90" s="12">
        <f t="shared" ref="D90:E90" si="13">SUM(D91:D93)</f>
        <v>4276470</v>
      </c>
      <c r="E90" s="12">
        <f t="shared" si="13"/>
        <v>50000000</v>
      </c>
    </row>
    <row r="91" spans="1:5" x14ac:dyDescent="0.3">
      <c r="A91" s="43">
        <v>22050105</v>
      </c>
      <c r="B91" s="44" t="s">
        <v>103</v>
      </c>
      <c r="C91" s="41"/>
      <c r="D91" s="41"/>
      <c r="E91" s="41"/>
    </row>
    <row r="92" spans="1:5" x14ac:dyDescent="0.3">
      <c r="A92" s="43">
        <v>22050108</v>
      </c>
      <c r="B92" s="44" t="s">
        <v>104</v>
      </c>
      <c r="C92" s="41">
        <v>25000000</v>
      </c>
      <c r="D92" s="41">
        <v>4276470</v>
      </c>
      <c r="E92" s="41">
        <v>50000000</v>
      </c>
    </row>
    <row r="93" spans="1:5" x14ac:dyDescent="0.3">
      <c r="A93" s="43">
        <v>22050110</v>
      </c>
      <c r="B93" s="44" t="s">
        <v>105</v>
      </c>
      <c r="C93" s="41"/>
      <c r="D93" s="41"/>
      <c r="E93" s="41"/>
    </row>
    <row r="94" spans="1:5" s="1" customFormat="1" x14ac:dyDescent="0.3">
      <c r="A94" s="4">
        <v>2206</v>
      </c>
      <c r="B94" s="5" t="s">
        <v>106</v>
      </c>
      <c r="C94" s="12">
        <f>C95+C97</f>
        <v>0</v>
      </c>
      <c r="D94" s="12">
        <f t="shared" ref="D94:E94" si="14">D95+D97</f>
        <v>0</v>
      </c>
      <c r="E94" s="12">
        <f t="shared" si="14"/>
        <v>0</v>
      </c>
    </row>
    <row r="95" spans="1:5" s="1" customFormat="1" x14ac:dyDescent="0.3">
      <c r="A95" s="4">
        <v>220603</v>
      </c>
      <c r="B95" s="5" t="s">
        <v>107</v>
      </c>
      <c r="C95" s="12">
        <f>C96</f>
        <v>0</v>
      </c>
      <c r="D95" s="12">
        <f t="shared" ref="D95:E95" si="15">D96</f>
        <v>0</v>
      </c>
      <c r="E95" s="12">
        <f t="shared" si="15"/>
        <v>0</v>
      </c>
    </row>
    <row r="96" spans="1:5" x14ac:dyDescent="0.3">
      <c r="A96" s="43">
        <v>22060301</v>
      </c>
      <c r="B96" s="44" t="s">
        <v>108</v>
      </c>
      <c r="C96" s="41"/>
      <c r="D96" s="41"/>
      <c r="E96" s="41"/>
    </row>
    <row r="97" spans="1:5" s="1" customFormat="1" x14ac:dyDescent="0.3">
      <c r="A97" s="4">
        <v>220604</v>
      </c>
      <c r="B97" s="5" t="s">
        <v>109</v>
      </c>
      <c r="C97" s="12">
        <f>SUM(C98:C99)</f>
        <v>0</v>
      </c>
      <c r="D97" s="12">
        <f t="shared" ref="D97:E97" si="16">SUM(D98:D99)</f>
        <v>0</v>
      </c>
      <c r="E97" s="12">
        <f t="shared" si="16"/>
        <v>0</v>
      </c>
    </row>
    <row r="98" spans="1:5" x14ac:dyDescent="0.3">
      <c r="A98" s="43">
        <v>22060401</v>
      </c>
      <c r="B98" s="44" t="s">
        <v>110</v>
      </c>
      <c r="C98" s="41"/>
      <c r="D98" s="41"/>
      <c r="E98" s="41"/>
    </row>
    <row r="99" spans="1:5" x14ac:dyDescent="0.3">
      <c r="A99" s="48"/>
      <c r="B99" s="48"/>
      <c r="C99" s="41"/>
      <c r="D99" s="41"/>
      <c r="E99" s="41"/>
    </row>
  </sheetData>
  <sheetProtection algorithmName="SHA-512" hashValue="oSkoLPvWfzd3rqqrJ636jJ6MCFHh4Mm054RJAr671byYFXqOdycodOMSqce6zRT8tN0t4gc4L7HGXvs+QbbruA==" saltValue="XA1aWs/QgtfBVMEgg2jE9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61" orientation="landscape" r:id="rId1"/>
  <headerFooter>
    <oddFooter>&amp;CPage  60</oddFooter>
  </headerFooter>
  <rowBreaks count="2" manualBreakCount="2">
    <brk id="43" max="16383" man="1"/>
    <brk id="90"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F72"/>
  <sheetViews>
    <sheetView view="pageBreakPreview" zoomScale="77" zoomScaleNormal="100" workbookViewId="0">
      <selection activeCell="A71" sqref="A71:XFD72"/>
    </sheetView>
  </sheetViews>
  <sheetFormatPr defaultColWidth="8.81640625" defaultRowHeight="15" x14ac:dyDescent="0.3"/>
  <cols>
    <col min="1" max="1" width="22.26953125" style="49" bestFit="1" customWidth="1"/>
    <col min="2" max="2" width="13.1796875" style="49" bestFit="1" customWidth="1"/>
    <col min="3" max="3" width="46.1796875" style="49" customWidth="1"/>
    <col min="4" max="4" width="24" style="49" customWidth="1"/>
    <col min="5" max="5" width="23.81640625" style="49" customWidth="1"/>
    <col min="6" max="6" width="25.453125" style="49" bestFit="1" customWidth="1"/>
    <col min="7" max="16384" width="8.81640625" style="49"/>
  </cols>
  <sheetData>
    <row r="1" spans="1:6" x14ac:dyDescent="0.3">
      <c r="A1" s="162" t="s">
        <v>143</v>
      </c>
      <c r="B1" s="162"/>
      <c r="C1" s="162"/>
      <c r="D1" s="162"/>
      <c r="E1" s="162"/>
    </row>
    <row r="2" spans="1:6" x14ac:dyDescent="0.3">
      <c r="A2" s="163" t="s">
        <v>764</v>
      </c>
      <c r="B2" s="163"/>
      <c r="C2" s="163"/>
      <c r="D2" s="163"/>
      <c r="E2" s="163"/>
    </row>
    <row r="3" spans="1:6" x14ac:dyDescent="0.3">
      <c r="A3" s="163" t="s">
        <v>696</v>
      </c>
      <c r="B3" s="163"/>
      <c r="C3" s="163"/>
      <c r="D3" s="163"/>
      <c r="E3" s="163"/>
    </row>
    <row r="5" spans="1:6" ht="45" x14ac:dyDescent="0.3">
      <c r="A5" s="50" t="s">
        <v>145</v>
      </c>
      <c r="B5" s="50" t="s">
        <v>144</v>
      </c>
      <c r="C5" s="50" t="s">
        <v>112</v>
      </c>
      <c r="D5" s="50" t="s">
        <v>596</v>
      </c>
      <c r="E5" s="50" t="s">
        <v>597</v>
      </c>
      <c r="F5" s="50" t="s">
        <v>598</v>
      </c>
    </row>
    <row r="6" spans="1:6" s="1" customFormat="1" x14ac:dyDescent="0.3">
      <c r="A6" s="8" t="s">
        <v>610</v>
      </c>
      <c r="B6" s="4">
        <v>3</v>
      </c>
      <c r="C6" s="5" t="s">
        <v>113</v>
      </c>
      <c r="D6" s="11">
        <f>D7+D24+D27+D31+D37+D43+D47+D57+D64+D70</f>
        <v>362500000</v>
      </c>
      <c r="E6" s="11">
        <f>E7+E24+E27+E31+E37+E43+E47+E57+E64+E70</f>
        <v>25289845</v>
      </c>
      <c r="F6" s="11">
        <f>F7+F24+F27+F31+F37+F43+F47+F57+F64+F70</f>
        <v>178000000</v>
      </c>
    </row>
    <row r="7" spans="1:6" s="1" customFormat="1" x14ac:dyDescent="0.3">
      <c r="A7" s="5"/>
      <c r="B7" s="4">
        <v>32010100</v>
      </c>
      <c r="C7" s="5" t="s">
        <v>114</v>
      </c>
      <c r="D7" s="11">
        <f>SUM(D8:D23)</f>
        <v>340000000</v>
      </c>
      <c r="E7" s="11">
        <f>SUM(E8:E23)</f>
        <v>25289845</v>
      </c>
      <c r="F7" s="11">
        <f>SUM(F8:F23)</f>
        <v>170000000</v>
      </c>
    </row>
    <row r="8" spans="1:6" x14ac:dyDescent="0.3">
      <c r="A8" s="42"/>
      <c r="B8" s="43">
        <v>32010101</v>
      </c>
      <c r="C8" s="44" t="s">
        <v>773</v>
      </c>
      <c r="D8" s="45"/>
      <c r="E8" s="45"/>
      <c r="F8" s="45"/>
    </row>
    <row r="9" spans="1:6" x14ac:dyDescent="0.3">
      <c r="A9" s="60" t="s">
        <v>611</v>
      </c>
      <c r="B9" s="72">
        <v>32010101</v>
      </c>
      <c r="C9" s="78" t="s">
        <v>859</v>
      </c>
      <c r="D9" s="140">
        <v>5000000</v>
      </c>
      <c r="E9" s="141">
        <v>0</v>
      </c>
      <c r="F9" s="140">
        <v>5000000</v>
      </c>
    </row>
    <row r="10" spans="1:6" s="95" customFormat="1" x14ac:dyDescent="0.35">
      <c r="A10" s="60" t="s">
        <v>612</v>
      </c>
      <c r="B10" s="72">
        <v>32010101</v>
      </c>
      <c r="C10" s="78" t="s">
        <v>936</v>
      </c>
      <c r="D10" s="140">
        <v>0</v>
      </c>
      <c r="E10" s="141">
        <v>0</v>
      </c>
      <c r="F10" s="140">
        <v>10000000</v>
      </c>
    </row>
    <row r="11" spans="1:6" s="95" customFormat="1" hidden="1" x14ac:dyDescent="0.35">
      <c r="A11" s="113"/>
      <c r="B11" s="94">
        <v>32010102</v>
      </c>
      <c r="C11" s="77" t="s">
        <v>776</v>
      </c>
      <c r="D11" s="140"/>
      <c r="E11" s="141"/>
      <c r="F11" s="140"/>
    </row>
    <row r="12" spans="1:6" s="95" customFormat="1" ht="75.75" customHeight="1" x14ac:dyDescent="0.35">
      <c r="A12" s="60" t="s">
        <v>652</v>
      </c>
      <c r="B12" s="72">
        <v>32010102</v>
      </c>
      <c r="C12" s="129" t="s">
        <v>947</v>
      </c>
      <c r="D12" s="140">
        <v>50000000</v>
      </c>
      <c r="E12" s="139">
        <v>0</v>
      </c>
      <c r="F12" s="140">
        <v>30000000</v>
      </c>
    </row>
    <row r="13" spans="1:6" s="95" customFormat="1" ht="45" customHeight="1" x14ac:dyDescent="0.35">
      <c r="A13" s="60" t="s">
        <v>653</v>
      </c>
      <c r="B13" s="72">
        <v>32010102</v>
      </c>
      <c r="C13" s="85" t="s">
        <v>860</v>
      </c>
      <c r="D13" s="139">
        <v>30000000</v>
      </c>
      <c r="E13" s="139">
        <v>21674053</v>
      </c>
      <c r="F13" s="140">
        <v>15000000</v>
      </c>
    </row>
    <row r="14" spans="1:6" s="95" customFormat="1" ht="99" customHeight="1" x14ac:dyDescent="0.35">
      <c r="A14" s="60" t="s">
        <v>654</v>
      </c>
      <c r="B14" s="72">
        <v>32010102</v>
      </c>
      <c r="C14" s="126" t="s">
        <v>941</v>
      </c>
      <c r="D14" s="139">
        <v>70000000</v>
      </c>
      <c r="E14" s="139">
        <v>3615792</v>
      </c>
      <c r="F14" s="139">
        <v>20000000</v>
      </c>
    </row>
    <row r="15" spans="1:6" s="95" customFormat="1" ht="38.25" customHeight="1" x14ac:dyDescent="0.35">
      <c r="A15" s="60" t="s">
        <v>655</v>
      </c>
      <c r="B15" s="72">
        <v>32010102</v>
      </c>
      <c r="C15" s="126" t="s">
        <v>942</v>
      </c>
      <c r="D15" s="139">
        <v>30000000</v>
      </c>
      <c r="E15" s="139">
        <v>0</v>
      </c>
      <c r="F15" s="139">
        <v>10000000</v>
      </c>
    </row>
    <row r="16" spans="1:6" s="93" customFormat="1" ht="14" x14ac:dyDescent="0.3">
      <c r="A16" s="72"/>
      <c r="B16" s="72">
        <v>32010151</v>
      </c>
      <c r="C16" s="77" t="s">
        <v>783</v>
      </c>
      <c r="D16" s="139"/>
      <c r="E16" s="142"/>
      <c r="F16" s="140"/>
    </row>
    <row r="17" spans="1:6" s="93" customFormat="1" ht="51" customHeight="1" x14ac:dyDescent="0.3">
      <c r="A17" s="60" t="s">
        <v>656</v>
      </c>
      <c r="B17" s="72">
        <v>32010151</v>
      </c>
      <c r="C17" s="129" t="s">
        <v>939</v>
      </c>
      <c r="D17" s="140">
        <v>40000000</v>
      </c>
      <c r="E17" s="140">
        <v>0</v>
      </c>
      <c r="F17" s="140">
        <v>20000000</v>
      </c>
    </row>
    <row r="18" spans="1:6" s="93" customFormat="1" ht="37.5" customHeight="1" x14ac:dyDescent="0.3">
      <c r="A18" s="60" t="s">
        <v>657</v>
      </c>
      <c r="B18" s="72">
        <v>32010151</v>
      </c>
      <c r="C18" s="129" t="s">
        <v>940</v>
      </c>
      <c r="D18" s="140">
        <v>40000000</v>
      </c>
      <c r="E18" s="140">
        <v>0</v>
      </c>
      <c r="F18" s="140">
        <v>10000000</v>
      </c>
    </row>
    <row r="19" spans="1:6" s="93" customFormat="1" ht="57" customHeight="1" x14ac:dyDescent="0.3">
      <c r="A19" s="60" t="s">
        <v>658</v>
      </c>
      <c r="B19" s="72">
        <v>32010151</v>
      </c>
      <c r="C19" s="126" t="s">
        <v>943</v>
      </c>
      <c r="D19" s="140">
        <v>50000000</v>
      </c>
      <c r="E19" s="140">
        <v>0</v>
      </c>
      <c r="F19" s="139">
        <v>20000000</v>
      </c>
    </row>
    <row r="20" spans="1:6" s="93" customFormat="1" ht="57" customHeight="1" x14ac:dyDescent="0.3">
      <c r="A20" s="60" t="s">
        <v>938</v>
      </c>
      <c r="B20" s="72">
        <v>32010151</v>
      </c>
      <c r="C20" s="126" t="s">
        <v>944</v>
      </c>
      <c r="D20" s="140">
        <v>25000000</v>
      </c>
      <c r="E20" s="140">
        <v>0</v>
      </c>
      <c r="F20" s="139">
        <v>10000000</v>
      </c>
    </row>
    <row r="21" spans="1:6" s="93" customFormat="1" ht="17.25" hidden="1" customHeight="1" x14ac:dyDescent="0.3">
      <c r="A21" s="72"/>
      <c r="B21" s="72">
        <v>32010153</v>
      </c>
      <c r="C21" s="77" t="s">
        <v>861</v>
      </c>
      <c r="D21" s="140"/>
      <c r="E21" s="141"/>
      <c r="F21" s="139"/>
    </row>
    <row r="22" spans="1:6" s="93" customFormat="1" x14ac:dyDescent="0.3">
      <c r="A22" s="60" t="s">
        <v>659</v>
      </c>
      <c r="B22" s="72">
        <v>32010153</v>
      </c>
      <c r="C22" s="73" t="s">
        <v>862</v>
      </c>
      <c r="D22" s="139">
        <v>0</v>
      </c>
      <c r="E22" s="141">
        <v>0</v>
      </c>
      <c r="F22" s="139">
        <v>20000000</v>
      </c>
    </row>
    <row r="23" spans="1:6" hidden="1" x14ac:dyDescent="0.3">
      <c r="A23" s="44"/>
      <c r="B23" s="43"/>
      <c r="C23" s="44"/>
      <c r="D23" s="45"/>
      <c r="E23" s="45"/>
      <c r="F23" s="45"/>
    </row>
    <row r="24" spans="1:6" s="1" customFormat="1" x14ac:dyDescent="0.3">
      <c r="A24" s="5"/>
      <c r="B24" s="4">
        <v>32010200</v>
      </c>
      <c r="C24" s="5" t="s">
        <v>116</v>
      </c>
      <c r="D24" s="11">
        <f>SUM(D25:D26)</f>
        <v>0</v>
      </c>
      <c r="E24" s="11">
        <f>SUM(E25:E26)</f>
        <v>0</v>
      </c>
      <c r="F24" s="11">
        <f>SUM(F25:F26)</f>
        <v>0</v>
      </c>
    </row>
    <row r="25" spans="1:6" hidden="1" x14ac:dyDescent="0.3">
      <c r="A25" s="42"/>
      <c r="B25" s="43">
        <v>32010202</v>
      </c>
      <c r="C25" s="44" t="s">
        <v>117</v>
      </c>
      <c r="D25" s="45"/>
      <c r="E25" s="45"/>
      <c r="F25" s="45"/>
    </row>
    <row r="26" spans="1:6" hidden="1" x14ac:dyDescent="0.3">
      <c r="A26" s="46"/>
      <c r="B26" s="47"/>
      <c r="C26" s="46"/>
      <c r="D26" s="45"/>
      <c r="E26" s="45"/>
      <c r="F26" s="45"/>
    </row>
    <row r="27" spans="1:6" s="1" customFormat="1" x14ac:dyDescent="0.3">
      <c r="A27" s="5"/>
      <c r="B27" s="4">
        <v>320103</v>
      </c>
      <c r="C27" s="5" t="s">
        <v>118</v>
      </c>
      <c r="D27" s="11">
        <f>SUM(D28:D30)</f>
        <v>5000000</v>
      </c>
      <c r="E27" s="11">
        <f>SUM(E28:E30)</f>
        <v>0</v>
      </c>
      <c r="F27" s="11">
        <f>SUM(F28:F30)</f>
        <v>0</v>
      </c>
    </row>
    <row r="28" spans="1:6" hidden="1" x14ac:dyDescent="0.3">
      <c r="A28" s="42"/>
      <c r="B28" s="43">
        <v>32010301</v>
      </c>
      <c r="C28" s="44" t="s">
        <v>119</v>
      </c>
      <c r="D28" s="45"/>
      <c r="E28" s="45"/>
      <c r="F28" s="45"/>
    </row>
    <row r="29" spans="1:6" x14ac:dyDescent="0.3">
      <c r="A29" s="60" t="s">
        <v>937</v>
      </c>
      <c r="B29" s="72">
        <v>32010305</v>
      </c>
      <c r="C29" s="87" t="s">
        <v>260</v>
      </c>
      <c r="D29" s="139">
        <v>5000000</v>
      </c>
      <c r="E29" s="142"/>
      <c r="F29" s="139">
        <v>0</v>
      </c>
    </row>
    <row r="30" spans="1:6" x14ac:dyDescent="0.3">
      <c r="A30" s="42"/>
      <c r="B30" s="72"/>
      <c r="C30" s="87"/>
      <c r="D30" s="139"/>
      <c r="E30" s="142"/>
      <c r="F30" s="139">
        <v>0</v>
      </c>
    </row>
    <row r="31" spans="1:6" s="1" customFormat="1" x14ac:dyDescent="0.3">
      <c r="A31" s="5"/>
      <c r="B31" s="4">
        <v>32010400</v>
      </c>
      <c r="C31" s="5" t="s">
        <v>120</v>
      </c>
      <c r="D31" s="11">
        <f>SUM(D32:D36)</f>
        <v>0</v>
      </c>
      <c r="E31" s="11">
        <f t="shared" ref="E31:F31" si="0">SUM(E32:E36)</f>
        <v>0</v>
      </c>
      <c r="F31" s="11">
        <f t="shared" si="0"/>
        <v>0</v>
      </c>
    </row>
    <row r="32" spans="1:6" hidden="1" x14ac:dyDescent="0.3">
      <c r="A32" s="42"/>
      <c r="B32" s="43">
        <v>32010405</v>
      </c>
      <c r="C32" s="44" t="s">
        <v>121</v>
      </c>
      <c r="D32" s="45"/>
      <c r="E32" s="45"/>
      <c r="F32" s="45"/>
    </row>
    <row r="33" spans="1:6" hidden="1" x14ac:dyDescent="0.3">
      <c r="A33" s="42"/>
      <c r="B33" s="43">
        <v>32010406</v>
      </c>
      <c r="C33" s="44" t="s">
        <v>122</v>
      </c>
      <c r="D33" s="45"/>
      <c r="E33" s="45"/>
      <c r="F33" s="45"/>
    </row>
    <row r="34" spans="1:6" hidden="1" x14ac:dyDescent="0.3">
      <c r="A34" s="42"/>
      <c r="B34" s="43">
        <v>32010407</v>
      </c>
      <c r="C34" s="44" t="s">
        <v>123</v>
      </c>
      <c r="D34" s="45"/>
      <c r="E34" s="45"/>
      <c r="F34" s="45"/>
    </row>
    <row r="35" spans="1:6" hidden="1" x14ac:dyDescent="0.3">
      <c r="A35" s="42"/>
      <c r="B35" s="43">
        <v>32010408</v>
      </c>
      <c r="C35" s="44" t="s">
        <v>124</v>
      </c>
      <c r="D35" s="45"/>
      <c r="E35" s="45"/>
      <c r="F35" s="45"/>
    </row>
    <row r="36" spans="1:6" hidden="1" x14ac:dyDescent="0.3">
      <c r="A36" s="44"/>
      <c r="B36" s="43"/>
      <c r="C36" s="44"/>
      <c r="D36" s="45"/>
      <c r="E36" s="45"/>
      <c r="F36" s="45"/>
    </row>
    <row r="37" spans="1:6" s="1" customFormat="1" x14ac:dyDescent="0.3">
      <c r="A37" s="5"/>
      <c r="B37" s="4">
        <v>320105</v>
      </c>
      <c r="C37" s="5" t="s">
        <v>125</v>
      </c>
      <c r="D37" s="11">
        <f>SUM(D38:D42)</f>
        <v>17500000</v>
      </c>
      <c r="E37" s="11">
        <f>SUM(E38:E42)</f>
        <v>0</v>
      </c>
      <c r="F37" s="11">
        <f>SUM(F38:F42)</f>
        <v>8000000</v>
      </c>
    </row>
    <row r="38" spans="1:6" hidden="1" x14ac:dyDescent="0.3">
      <c r="A38" s="42"/>
      <c r="B38" s="43">
        <v>32010501</v>
      </c>
      <c r="C38" s="44" t="s">
        <v>126</v>
      </c>
      <c r="D38" s="45"/>
      <c r="E38" s="45"/>
      <c r="F38" s="45"/>
    </row>
    <row r="39" spans="1:6" s="93" customFormat="1" ht="14" hidden="1" x14ac:dyDescent="0.3">
      <c r="A39" s="72"/>
      <c r="B39" s="72">
        <v>32010555</v>
      </c>
      <c r="C39" s="112" t="s">
        <v>266</v>
      </c>
      <c r="D39" s="74"/>
      <c r="E39" s="70"/>
      <c r="F39" s="74"/>
    </row>
    <row r="40" spans="1:6" s="93" customFormat="1" x14ac:dyDescent="0.3">
      <c r="A40" s="42" t="s">
        <v>945</v>
      </c>
      <c r="B40" s="72">
        <v>32010555</v>
      </c>
      <c r="C40" s="78" t="s">
        <v>863</v>
      </c>
      <c r="D40" s="140">
        <v>2500000</v>
      </c>
      <c r="E40" s="141"/>
      <c r="F40" s="140">
        <v>3000000</v>
      </c>
    </row>
    <row r="41" spans="1:6" x14ac:dyDescent="0.3">
      <c r="A41" s="42" t="s">
        <v>946</v>
      </c>
      <c r="B41" s="72">
        <v>32010555</v>
      </c>
      <c r="C41" s="88" t="s">
        <v>864</v>
      </c>
      <c r="D41" s="140">
        <v>15000000</v>
      </c>
      <c r="E41" s="141"/>
      <c r="F41" s="139">
        <v>5000000</v>
      </c>
    </row>
    <row r="42" spans="1:6" hidden="1" x14ac:dyDescent="0.3">
      <c r="A42" s="44"/>
      <c r="B42" s="43"/>
      <c r="C42" s="44"/>
      <c r="D42" s="45"/>
      <c r="E42" s="45"/>
      <c r="F42" s="45"/>
    </row>
    <row r="43" spans="1:6" s="1" customFormat="1" x14ac:dyDescent="0.3">
      <c r="A43" s="5"/>
      <c r="B43" s="4">
        <v>320106</v>
      </c>
      <c r="C43" s="5" t="s">
        <v>127</v>
      </c>
      <c r="D43" s="11">
        <f>SUM(D44:D46)</f>
        <v>0</v>
      </c>
      <c r="E43" s="11">
        <f>SUM(E44:E46)</f>
        <v>0</v>
      </c>
      <c r="F43" s="11">
        <f>SUM(F44:F46)</f>
        <v>0</v>
      </c>
    </row>
    <row r="44" spans="1:6" hidden="1" x14ac:dyDescent="0.3">
      <c r="A44" s="42"/>
      <c r="B44" s="43">
        <v>32010601</v>
      </c>
      <c r="C44" s="44" t="s">
        <v>128</v>
      </c>
      <c r="D44" s="45"/>
      <c r="E44" s="45"/>
      <c r="F44" s="45"/>
    </row>
    <row r="45" spans="1:6" hidden="1" x14ac:dyDescent="0.3">
      <c r="A45" s="42"/>
      <c r="B45" s="43">
        <v>32010602</v>
      </c>
      <c r="C45" s="44" t="s">
        <v>129</v>
      </c>
      <c r="D45" s="45"/>
      <c r="E45" s="45"/>
      <c r="F45" s="45"/>
    </row>
    <row r="46" spans="1:6" hidden="1" x14ac:dyDescent="0.3">
      <c r="A46" s="44"/>
      <c r="B46" s="43"/>
      <c r="C46" s="44"/>
      <c r="D46" s="45"/>
      <c r="E46" s="45"/>
      <c r="F46" s="45"/>
    </row>
    <row r="47" spans="1:6" s="1" customFormat="1" x14ac:dyDescent="0.3">
      <c r="A47" s="5"/>
      <c r="B47" s="4">
        <v>320109</v>
      </c>
      <c r="C47" s="5" t="s">
        <v>130</v>
      </c>
      <c r="D47" s="11">
        <f>SUM(D48:D56)</f>
        <v>0</v>
      </c>
      <c r="E47" s="11">
        <f>SUM(E48:E56)</f>
        <v>0</v>
      </c>
      <c r="F47" s="11">
        <f>SUM(F48:F56)</f>
        <v>0</v>
      </c>
    </row>
    <row r="48" spans="1:6" hidden="1" x14ac:dyDescent="0.3">
      <c r="A48" s="42"/>
      <c r="B48" s="43">
        <v>32010903</v>
      </c>
      <c r="C48" s="44" t="s">
        <v>131</v>
      </c>
      <c r="D48" s="45"/>
      <c r="E48" s="45"/>
      <c r="F48" s="45"/>
    </row>
    <row r="49" spans="1:6" hidden="1" x14ac:dyDescent="0.3">
      <c r="A49" s="44"/>
      <c r="B49" s="43"/>
      <c r="C49" s="44"/>
      <c r="D49" s="45"/>
      <c r="E49" s="45"/>
      <c r="F49" s="45"/>
    </row>
    <row r="50" spans="1:6" hidden="1" x14ac:dyDescent="0.3">
      <c r="A50" s="42"/>
      <c r="B50" s="43">
        <v>32010904</v>
      </c>
      <c r="C50" s="44" t="s">
        <v>132</v>
      </c>
      <c r="D50" s="45"/>
      <c r="E50" s="45"/>
      <c r="F50" s="45"/>
    </row>
    <row r="51" spans="1:6" hidden="1" x14ac:dyDescent="0.3">
      <c r="A51" s="44"/>
      <c r="B51" s="43"/>
      <c r="C51" s="44"/>
      <c r="D51" s="45"/>
      <c r="E51" s="45"/>
      <c r="F51" s="45"/>
    </row>
    <row r="52" spans="1:6" hidden="1" x14ac:dyDescent="0.3">
      <c r="A52" s="42"/>
      <c r="B52" s="43">
        <v>32010935</v>
      </c>
      <c r="C52" s="44" t="s">
        <v>133</v>
      </c>
      <c r="D52" s="45"/>
      <c r="E52" s="45"/>
      <c r="F52" s="45"/>
    </row>
    <row r="53" spans="1:6" hidden="1" x14ac:dyDescent="0.3">
      <c r="A53" s="44"/>
      <c r="B53" s="43"/>
      <c r="C53" s="44"/>
      <c r="D53" s="45"/>
      <c r="E53" s="45"/>
      <c r="F53" s="45"/>
    </row>
    <row r="54" spans="1:6" hidden="1" x14ac:dyDescent="0.3">
      <c r="A54" s="42"/>
      <c r="B54" s="43">
        <v>32010936</v>
      </c>
      <c r="C54" s="44" t="s">
        <v>134</v>
      </c>
      <c r="D54" s="45"/>
      <c r="E54" s="45"/>
      <c r="F54" s="45"/>
    </row>
    <row r="55" spans="1:6" hidden="1" x14ac:dyDescent="0.3">
      <c r="A55" s="44"/>
      <c r="B55" s="43"/>
      <c r="C55" s="44"/>
      <c r="D55" s="45"/>
      <c r="E55" s="45"/>
      <c r="F55" s="45"/>
    </row>
    <row r="56" spans="1:6" hidden="1" x14ac:dyDescent="0.3">
      <c r="A56" s="44"/>
      <c r="B56" s="43"/>
      <c r="C56" s="44"/>
      <c r="D56" s="45"/>
      <c r="E56" s="45"/>
      <c r="F56" s="45"/>
    </row>
    <row r="57" spans="1:6" s="1" customFormat="1" x14ac:dyDescent="0.3">
      <c r="A57" s="5"/>
      <c r="B57" s="4">
        <v>320201</v>
      </c>
      <c r="C57" s="5" t="s">
        <v>146</v>
      </c>
      <c r="D57" s="11">
        <f>SUM(D58:D63)</f>
        <v>0</v>
      </c>
      <c r="E57" s="11">
        <f t="shared" ref="E57:F57" si="1">SUM(E58:E63)</f>
        <v>0</v>
      </c>
      <c r="F57" s="11">
        <f t="shared" si="1"/>
        <v>0</v>
      </c>
    </row>
    <row r="58" spans="1:6" hidden="1" x14ac:dyDescent="0.3">
      <c r="A58" s="42"/>
      <c r="B58" s="43">
        <v>32020101</v>
      </c>
      <c r="C58" s="44" t="s">
        <v>135</v>
      </c>
      <c r="D58" s="45"/>
      <c r="E58" s="45"/>
      <c r="F58" s="45"/>
    </row>
    <row r="59" spans="1:6" hidden="1" x14ac:dyDescent="0.3">
      <c r="A59" s="44"/>
      <c r="B59" s="43"/>
      <c r="C59" s="44"/>
      <c r="D59" s="45"/>
      <c r="E59" s="45"/>
      <c r="F59" s="45"/>
    </row>
    <row r="60" spans="1:6" hidden="1" x14ac:dyDescent="0.3">
      <c r="A60" s="42"/>
      <c r="B60" s="43">
        <v>32020102</v>
      </c>
      <c r="C60" s="44" t="s">
        <v>136</v>
      </c>
      <c r="D60" s="45"/>
      <c r="E60" s="45"/>
      <c r="F60" s="45"/>
    </row>
    <row r="61" spans="1:6" hidden="1" x14ac:dyDescent="0.3">
      <c r="A61" s="44"/>
      <c r="B61" s="43"/>
      <c r="C61" s="44"/>
      <c r="D61" s="45"/>
      <c r="E61" s="45"/>
      <c r="F61" s="45"/>
    </row>
    <row r="62" spans="1:6" hidden="1" x14ac:dyDescent="0.3">
      <c r="A62" s="42"/>
      <c r="B62" s="43">
        <v>32020104</v>
      </c>
      <c r="C62" s="44" t="s">
        <v>137</v>
      </c>
      <c r="D62" s="45"/>
      <c r="E62" s="45"/>
      <c r="F62" s="45"/>
    </row>
    <row r="63" spans="1:6" hidden="1" x14ac:dyDescent="0.3">
      <c r="A63" s="44"/>
      <c r="B63" s="43"/>
      <c r="C63" s="44"/>
      <c r="D63" s="45"/>
      <c r="E63" s="45"/>
      <c r="F63" s="45"/>
    </row>
    <row r="64" spans="1:6" s="1" customFormat="1" x14ac:dyDescent="0.3">
      <c r="A64" s="5"/>
      <c r="B64" s="4">
        <v>320301</v>
      </c>
      <c r="C64" s="5" t="s">
        <v>138</v>
      </c>
      <c r="D64" s="11">
        <f>SUM(D65:D69)</f>
        <v>0</v>
      </c>
      <c r="E64" s="11">
        <f t="shared" ref="E64:F64" si="2">SUM(E65:E69)</f>
        <v>0</v>
      </c>
      <c r="F64" s="11">
        <f t="shared" si="2"/>
        <v>0</v>
      </c>
    </row>
    <row r="65" spans="1:6" hidden="1" x14ac:dyDescent="0.3">
      <c r="A65" s="42"/>
      <c r="B65" s="43">
        <v>32030101</v>
      </c>
      <c r="C65" s="44" t="s">
        <v>139</v>
      </c>
      <c r="D65" s="45"/>
      <c r="E65" s="45"/>
      <c r="F65" s="45"/>
    </row>
    <row r="66" spans="1:6" hidden="1" x14ac:dyDescent="0.3">
      <c r="A66" s="42"/>
      <c r="B66" s="43">
        <v>32030109</v>
      </c>
      <c r="C66" s="44" t="s">
        <v>140</v>
      </c>
      <c r="D66" s="45"/>
      <c r="E66" s="45"/>
      <c r="F66" s="45"/>
    </row>
    <row r="67" spans="1:6" hidden="1" x14ac:dyDescent="0.3">
      <c r="A67" s="42"/>
      <c r="B67" s="43">
        <v>32030110</v>
      </c>
      <c r="C67" s="44" t="s">
        <v>141</v>
      </c>
      <c r="D67" s="45"/>
      <c r="E67" s="45"/>
      <c r="F67" s="45"/>
    </row>
    <row r="68" spans="1:6" hidden="1" x14ac:dyDescent="0.3">
      <c r="A68" s="46"/>
      <c r="B68" s="47"/>
      <c r="C68" s="46"/>
      <c r="D68" s="45"/>
      <c r="E68" s="45"/>
      <c r="F68" s="45"/>
    </row>
    <row r="69" spans="1:6" hidden="1" x14ac:dyDescent="0.3">
      <c r="A69" s="46"/>
      <c r="B69" s="47"/>
      <c r="C69" s="46"/>
      <c r="D69" s="45"/>
      <c r="E69" s="45"/>
      <c r="F69" s="45"/>
    </row>
    <row r="70" spans="1:6" s="1" customFormat="1" x14ac:dyDescent="0.3">
      <c r="A70" s="5"/>
      <c r="B70" s="4">
        <v>32011000</v>
      </c>
      <c r="C70" s="5" t="s">
        <v>142</v>
      </c>
      <c r="D70" s="11">
        <f>SUM(D71:D72)</f>
        <v>0</v>
      </c>
      <c r="E70" s="11">
        <f>SUM(E71:E72)</f>
        <v>0</v>
      </c>
      <c r="F70" s="11">
        <f>SUM(F71:F72)</f>
        <v>0</v>
      </c>
    </row>
    <row r="71" spans="1:6" hidden="1" x14ac:dyDescent="0.3">
      <c r="A71" s="42"/>
      <c r="B71" s="46"/>
      <c r="C71" s="46"/>
      <c r="D71" s="45"/>
      <c r="E71" s="45"/>
      <c r="F71" s="45"/>
    </row>
    <row r="72" spans="1:6" hidden="1" x14ac:dyDescent="0.3">
      <c r="A72" s="46"/>
      <c r="B72" s="46"/>
      <c r="C72" s="46"/>
      <c r="D72" s="45"/>
      <c r="E72" s="45"/>
      <c r="F72" s="45"/>
    </row>
  </sheetData>
  <sheetProtection algorithmName="SHA-512" hashValue="5zpYBsgLznMAXgbF3cIloh1yTRKJea9WOafseIpIPhAaMhc/heJuR0/+DwSXXlvDZ+4p/O1y7wSHCOmto4Vlig==" saltValue="Fd/HKiMC7appvlxthuj0BQ=="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58" orientation="landscape" r:id="rId1"/>
  <headerFooter>
    <oddFooter>&amp;CPage  62</oddFooter>
  </headerFooter>
  <rowBreaks count="1" manualBreakCount="1">
    <brk id="19" max="5"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2:E26"/>
  <sheetViews>
    <sheetView view="pageBreakPreview" topLeftCell="A12" zoomScale="90" zoomScaleNormal="140" zoomScaleSheetLayoutView="90" workbookViewId="0">
      <selection activeCell="A25" sqref="A25:XFD26"/>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765</v>
      </c>
      <c r="B3" s="166"/>
      <c r="C3" s="166"/>
      <c r="D3" s="166"/>
      <c r="E3" s="166"/>
    </row>
    <row r="4" spans="1:5" x14ac:dyDescent="0.3">
      <c r="A4" s="163" t="s">
        <v>697</v>
      </c>
      <c r="B4" s="163"/>
      <c r="C4" s="163"/>
      <c r="D4" s="163"/>
      <c r="E4" s="163"/>
    </row>
    <row r="6" spans="1:5" ht="49.15" customHeight="1" x14ac:dyDescent="0.3">
      <c r="A6" s="58" t="s">
        <v>0</v>
      </c>
      <c r="B6" s="58" t="s">
        <v>1</v>
      </c>
      <c r="C6" s="50" t="s">
        <v>596</v>
      </c>
      <c r="D6" s="50" t="s">
        <v>597</v>
      </c>
      <c r="E6" s="50" t="s">
        <v>598</v>
      </c>
    </row>
    <row r="7" spans="1:5" s="1" customFormat="1" x14ac:dyDescent="0.3">
      <c r="A7" s="3">
        <v>21</v>
      </c>
      <c r="B7" s="3" t="s">
        <v>4</v>
      </c>
      <c r="C7" s="12">
        <f>C8+C13+C21</f>
        <v>278152727</v>
      </c>
      <c r="D7" s="12">
        <f t="shared" ref="D7:E7" si="0">D8+D13+D21</f>
        <v>144022737.69999999</v>
      </c>
      <c r="E7" s="12">
        <f t="shared" si="0"/>
        <v>207507921</v>
      </c>
    </row>
    <row r="8" spans="1:5" s="1" customFormat="1" x14ac:dyDescent="0.3">
      <c r="A8" s="3">
        <v>2101</v>
      </c>
      <c r="B8" s="3" t="s">
        <v>5</v>
      </c>
      <c r="C8" s="12">
        <f>C9</f>
        <v>266152727</v>
      </c>
      <c r="D8" s="12">
        <f t="shared" ref="D8:E8" si="1">D9</f>
        <v>132022737.7</v>
      </c>
      <c r="E8" s="12">
        <f t="shared" si="1"/>
        <v>183507921</v>
      </c>
    </row>
    <row r="9" spans="1:5" s="1" customFormat="1" x14ac:dyDescent="0.3">
      <c r="A9" s="3">
        <v>210101</v>
      </c>
      <c r="B9" s="3" t="s">
        <v>6</v>
      </c>
      <c r="C9" s="12">
        <f>SUM(C10:C12)</f>
        <v>266152727</v>
      </c>
      <c r="D9" s="12">
        <f t="shared" ref="D9:E9" si="2">SUM(D10:D12)</f>
        <v>132022737.7</v>
      </c>
      <c r="E9" s="12">
        <f t="shared" si="2"/>
        <v>183507921</v>
      </c>
    </row>
    <row r="10" spans="1:5" x14ac:dyDescent="0.3">
      <c r="A10" s="59">
        <v>21010101</v>
      </c>
      <c r="B10" s="48" t="s">
        <v>5</v>
      </c>
      <c r="C10" s="98">
        <v>266152727</v>
      </c>
      <c r="D10" s="110">
        <v>132022737.7</v>
      </c>
      <c r="E10" s="111">
        <v>183507921</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C14+C19</f>
        <v>12000000</v>
      </c>
      <c r="D13" s="12">
        <f t="shared" ref="D13:E13" si="3">D14+D19</f>
        <v>12000000</v>
      </c>
      <c r="E13" s="12">
        <f t="shared" si="3"/>
        <v>24000000</v>
      </c>
    </row>
    <row r="14" spans="1:5" s="1" customFormat="1" x14ac:dyDescent="0.3">
      <c r="A14" s="3">
        <v>210201</v>
      </c>
      <c r="B14" s="3" t="s">
        <v>10</v>
      </c>
      <c r="C14" s="12">
        <f>SUM(C15:C18)</f>
        <v>12000000</v>
      </c>
      <c r="D14" s="12">
        <f t="shared" ref="D14:E14" si="4">SUM(D15:D18)</f>
        <v>12000000</v>
      </c>
      <c r="E14" s="12">
        <f t="shared" si="4"/>
        <v>24000000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x14ac:dyDescent="0.3">
      <c r="A18" s="59">
        <v>21020109</v>
      </c>
      <c r="B18" s="112" t="s">
        <v>858</v>
      </c>
      <c r="C18" s="41">
        <v>12000000</v>
      </c>
      <c r="D18" s="41">
        <v>12000000</v>
      </c>
      <c r="E18" s="41">
        <v>24000000</v>
      </c>
    </row>
    <row r="19" spans="1:5" s="1" customFormat="1" x14ac:dyDescent="0.3">
      <c r="A19" s="3">
        <v>210202</v>
      </c>
      <c r="B19" s="3" t="s">
        <v>14</v>
      </c>
      <c r="C19" s="12">
        <f>SUM(C20)</f>
        <v>0</v>
      </c>
      <c r="D19" s="12">
        <f t="shared" ref="D19:E19" si="5">SUM(D20)</f>
        <v>0</v>
      </c>
      <c r="E19" s="12">
        <f t="shared" si="5"/>
        <v>0</v>
      </c>
    </row>
    <row r="20" spans="1:5" x14ac:dyDescent="0.3">
      <c r="A20" s="59">
        <v>21020207</v>
      </c>
      <c r="B20" s="48" t="s">
        <v>15</v>
      </c>
      <c r="C20" s="41"/>
      <c r="D20" s="41"/>
      <c r="E20" s="41"/>
    </row>
    <row r="21" spans="1:5" s="1" customFormat="1" x14ac:dyDescent="0.3">
      <c r="A21" s="3">
        <v>210301</v>
      </c>
      <c r="B21" s="3" t="s">
        <v>16</v>
      </c>
      <c r="C21" s="12">
        <f>SUM(C22:C24)</f>
        <v>0</v>
      </c>
      <c r="D21" s="12">
        <f t="shared" ref="D21:E21" si="6">SUM(D22:D24)</f>
        <v>0</v>
      </c>
      <c r="E21" s="12">
        <f t="shared" si="6"/>
        <v>0</v>
      </c>
    </row>
    <row r="22" spans="1:5" x14ac:dyDescent="0.3">
      <c r="A22" s="59">
        <v>21030101</v>
      </c>
      <c r="B22" s="48" t="s">
        <v>17</v>
      </c>
      <c r="C22" s="41"/>
      <c r="D22" s="41"/>
      <c r="E22" s="41"/>
    </row>
    <row r="23" spans="1:5" x14ac:dyDescent="0.3">
      <c r="A23" s="59">
        <v>21030102</v>
      </c>
      <c r="B23" s="48" t="s">
        <v>18</v>
      </c>
      <c r="C23" s="41"/>
      <c r="D23" s="41"/>
      <c r="E23" s="41"/>
    </row>
    <row r="24" spans="1:5" x14ac:dyDescent="0.3">
      <c r="A24" s="59">
        <v>21030104</v>
      </c>
      <c r="B24" s="48" t="s">
        <v>19</v>
      </c>
      <c r="C24" s="41"/>
      <c r="D24" s="41"/>
      <c r="E24" s="41"/>
    </row>
    <row r="25" spans="1:5" x14ac:dyDescent="0.3">
      <c r="A25" s="59"/>
      <c r="B25" s="48"/>
      <c r="C25" s="41"/>
      <c r="D25" s="41"/>
      <c r="E25" s="41"/>
    </row>
    <row r="26" spans="1:5" x14ac:dyDescent="0.3">
      <c r="A26" s="59"/>
      <c r="B26" s="48"/>
      <c r="C26" s="41"/>
      <c r="D26" s="41"/>
      <c r="E26" s="41"/>
    </row>
  </sheetData>
  <sheetProtection algorithmName="SHA-512" hashValue="PPL4ca2Yhd1H15/OULo93YfK7zuFyBZ9TtegB40jtXAIeBKzR2cWpNbJ5k291xCYSXR4M087x4enjl8Y3kqwGg==" saltValue="3tntM5gx86nshf3kD3/j0Q=="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63</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3:E99"/>
  <sheetViews>
    <sheetView view="pageBreakPreview" topLeftCell="A25"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62" t="s">
        <v>529</v>
      </c>
      <c r="B3" s="162"/>
      <c r="C3" s="162"/>
      <c r="D3" s="162"/>
      <c r="E3" s="162"/>
    </row>
    <row r="4" spans="1:5" ht="28.9" customHeight="1" x14ac:dyDescent="0.3">
      <c r="A4" s="166" t="s">
        <v>766</v>
      </c>
      <c r="B4" s="166"/>
      <c r="C4" s="166"/>
      <c r="D4" s="166"/>
      <c r="E4" s="166"/>
    </row>
    <row r="5" spans="1:5" x14ac:dyDescent="0.3">
      <c r="A5" s="163" t="s">
        <v>697</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C8+C85+C89+C94</f>
        <v>72600000</v>
      </c>
      <c r="D7" s="12">
        <f t="shared" ref="D7:E7" si="0">D8+D85+D89+D94</f>
        <v>13090000</v>
      </c>
      <c r="E7" s="12">
        <f t="shared" si="0"/>
        <v>72700000</v>
      </c>
    </row>
    <row r="8" spans="1:5" s="1" customFormat="1" x14ac:dyDescent="0.3">
      <c r="A8" s="4">
        <v>2202</v>
      </c>
      <c r="B8" s="5" t="s">
        <v>21</v>
      </c>
      <c r="C8" s="12">
        <f>C9+C14+C22+C36+C45+C48+C54+C63+C67+C70</f>
        <v>44100000</v>
      </c>
      <c r="D8" s="12">
        <f t="shared" ref="D8:E8" si="1">D9+D14+D22+D36+D45+D48+D54+D63+D67+D70</f>
        <v>13090000</v>
      </c>
      <c r="E8" s="12">
        <f t="shared" si="1"/>
        <v>72700000</v>
      </c>
    </row>
    <row r="9" spans="1:5" s="1" customFormat="1" x14ac:dyDescent="0.3">
      <c r="A9" s="4">
        <v>220201</v>
      </c>
      <c r="B9" s="5" t="s">
        <v>22</v>
      </c>
      <c r="C9" s="12">
        <f>SUM(C10:C13)</f>
        <v>2000000</v>
      </c>
      <c r="D9" s="12">
        <f t="shared" ref="D9:E9" si="2">SUM(D10:D13)</f>
        <v>1500000</v>
      </c>
      <c r="E9" s="12">
        <f t="shared" si="2"/>
        <v>2000000</v>
      </c>
    </row>
    <row r="10" spans="1:5" x14ac:dyDescent="0.3">
      <c r="A10" s="43">
        <v>22020101</v>
      </c>
      <c r="B10" s="44" t="s">
        <v>23</v>
      </c>
      <c r="C10" s="41"/>
      <c r="D10" s="41"/>
      <c r="E10" s="41"/>
    </row>
    <row r="11" spans="1:5" x14ac:dyDescent="0.3">
      <c r="A11" s="43">
        <v>22020102</v>
      </c>
      <c r="B11" s="44" t="s">
        <v>24</v>
      </c>
      <c r="C11" s="41">
        <v>2000000</v>
      </c>
      <c r="D11" s="41">
        <v>1500000</v>
      </c>
      <c r="E11" s="41">
        <v>2000000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20500000</v>
      </c>
      <c r="D22" s="12">
        <f t="shared" ref="D22:E22" si="3">SUM(D23:D35)</f>
        <v>3750000</v>
      </c>
      <c r="E22" s="12">
        <f t="shared" si="3"/>
        <v>49100000</v>
      </c>
    </row>
    <row r="23" spans="1:5" x14ac:dyDescent="0.3">
      <c r="A23" s="43">
        <v>22020301</v>
      </c>
      <c r="B23" s="44" t="s">
        <v>36</v>
      </c>
      <c r="C23" s="41">
        <v>500000</v>
      </c>
      <c r="D23" s="41">
        <v>250000</v>
      </c>
      <c r="E23" s="41">
        <v>500000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row>
    <row r="28" spans="1:5" x14ac:dyDescent="0.3">
      <c r="A28" s="43">
        <v>22020306</v>
      </c>
      <c r="B28" s="44" t="s">
        <v>41</v>
      </c>
      <c r="C28" s="41"/>
      <c r="D28" s="41"/>
      <c r="E28" s="41"/>
    </row>
    <row r="29" spans="1:5" x14ac:dyDescent="0.3">
      <c r="A29" s="43">
        <v>22020307</v>
      </c>
      <c r="B29" s="44" t="s">
        <v>42</v>
      </c>
      <c r="C29" s="41">
        <v>20000000</v>
      </c>
      <c r="D29" s="41">
        <v>3500000</v>
      </c>
      <c r="E29" s="41">
        <v>48600000</v>
      </c>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2000000</v>
      </c>
      <c r="D36" s="12">
        <f t="shared" ref="D36:E36" si="4">SUM(D37:D44)</f>
        <v>500000</v>
      </c>
      <c r="E36" s="12">
        <f t="shared" si="4"/>
        <v>2000000</v>
      </c>
    </row>
    <row r="37" spans="1:5" x14ac:dyDescent="0.3">
      <c r="A37" s="43">
        <v>22020401</v>
      </c>
      <c r="B37" s="44" t="s">
        <v>50</v>
      </c>
      <c r="C37" s="41">
        <v>1500000</v>
      </c>
      <c r="D37" s="41">
        <v>500000</v>
      </c>
      <c r="E37" s="41">
        <v>1500000</v>
      </c>
    </row>
    <row r="38" spans="1:5" x14ac:dyDescent="0.3">
      <c r="A38" s="43">
        <v>22020402</v>
      </c>
      <c r="B38" s="44" t="s">
        <v>51</v>
      </c>
      <c r="C38" s="41">
        <v>500000</v>
      </c>
      <c r="D38" s="41"/>
      <c r="E38" s="41">
        <v>500000</v>
      </c>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1500000</v>
      </c>
      <c r="D45" s="12">
        <f t="shared" ref="D45:E45" si="5">SUM(D46:D47)</f>
        <v>0</v>
      </c>
      <c r="E45" s="12">
        <f t="shared" si="5"/>
        <v>1500000</v>
      </c>
    </row>
    <row r="46" spans="1:5" x14ac:dyDescent="0.3">
      <c r="A46" s="43">
        <v>22020501</v>
      </c>
      <c r="B46" s="44" t="s">
        <v>59</v>
      </c>
      <c r="C46" s="41">
        <v>1500000</v>
      </c>
      <c r="D46" s="41"/>
      <c r="E46" s="41">
        <v>1500000</v>
      </c>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3600000</v>
      </c>
      <c r="D54" s="12">
        <f t="shared" ref="D54:E54" si="7">SUM(D55:D62)</f>
        <v>0</v>
      </c>
      <c r="E54" s="12">
        <f t="shared" si="7"/>
        <v>3600000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v>3600000</v>
      </c>
      <c r="D59" s="41"/>
      <c r="E59" s="41">
        <v>3600000</v>
      </c>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2000000</v>
      </c>
      <c r="D63" s="12">
        <f t="shared" ref="D63:E63" si="8">SUM(D64:D66)</f>
        <v>1450000</v>
      </c>
      <c r="E63" s="12">
        <f t="shared" si="8"/>
        <v>2000000</v>
      </c>
    </row>
    <row r="64" spans="1:5" x14ac:dyDescent="0.3">
      <c r="A64" s="43">
        <v>22020801</v>
      </c>
      <c r="B64" s="44" t="s">
        <v>77</v>
      </c>
      <c r="C64" s="41">
        <v>1500000</v>
      </c>
      <c r="D64" s="41">
        <v>1000000</v>
      </c>
      <c r="E64" s="41">
        <v>1500000</v>
      </c>
    </row>
    <row r="65" spans="1:5" x14ac:dyDescent="0.3">
      <c r="A65" s="43">
        <v>22020802</v>
      </c>
      <c r="B65" s="44" t="s">
        <v>78</v>
      </c>
      <c r="C65" s="41"/>
      <c r="D65" s="41"/>
      <c r="E65" s="41"/>
    </row>
    <row r="66" spans="1:5" x14ac:dyDescent="0.3">
      <c r="A66" s="43">
        <v>22020803</v>
      </c>
      <c r="B66" s="44" t="s">
        <v>79</v>
      </c>
      <c r="C66" s="41">
        <v>500000</v>
      </c>
      <c r="D66" s="41">
        <v>450000</v>
      </c>
      <c r="E66" s="41">
        <v>500000</v>
      </c>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SUM(C71:C84)</f>
        <v>12500000</v>
      </c>
      <c r="D70" s="12">
        <f t="shared" ref="D70:E70" si="10">SUM(D71:D84)</f>
        <v>5890000</v>
      </c>
      <c r="E70" s="12">
        <f t="shared" si="10"/>
        <v>12500000</v>
      </c>
    </row>
    <row r="71" spans="1:5" x14ac:dyDescent="0.3">
      <c r="A71" s="43">
        <v>22021001</v>
      </c>
      <c r="B71" s="44" t="s">
        <v>84</v>
      </c>
      <c r="C71" s="41">
        <v>1500000</v>
      </c>
      <c r="D71" s="41">
        <v>1000000</v>
      </c>
      <c r="E71" s="41">
        <v>2000000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v>5000000</v>
      </c>
      <c r="D74" s="41"/>
      <c r="E74" s="41">
        <v>5000000</v>
      </c>
    </row>
    <row r="75" spans="1:5" x14ac:dyDescent="0.3">
      <c r="A75" s="43">
        <v>22021006</v>
      </c>
      <c r="B75" s="44" t="s">
        <v>88</v>
      </c>
      <c r="C75" s="41"/>
      <c r="D75" s="41"/>
      <c r="E75" s="41"/>
    </row>
    <row r="76" spans="1:5" x14ac:dyDescent="0.3">
      <c r="A76" s="43">
        <v>22021007</v>
      </c>
      <c r="B76" s="44" t="s">
        <v>89</v>
      </c>
      <c r="C76" s="41">
        <v>6000000</v>
      </c>
      <c r="D76" s="41">
        <v>4890000</v>
      </c>
      <c r="E76" s="41">
        <v>5500000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v>
      </c>
      <c r="B83" s="44" t="s">
        <v>725</v>
      </c>
      <c r="C83" s="41"/>
      <c r="D83" s="41"/>
      <c r="E83" s="41"/>
    </row>
    <row r="84" spans="1:5" x14ac:dyDescent="0.3">
      <c r="A84" s="43">
        <v>22021052</v>
      </c>
      <c r="B84" s="44" t="s">
        <v>96</v>
      </c>
      <c r="C84" s="41"/>
      <c r="D84" s="41"/>
      <c r="E84" s="41"/>
    </row>
    <row r="85" spans="1:5" s="1" customFormat="1" x14ac:dyDescent="0.3">
      <c r="A85" s="4">
        <v>2204</v>
      </c>
      <c r="B85" s="5" t="s">
        <v>97</v>
      </c>
      <c r="C85" s="12">
        <f>C86</f>
        <v>28500000</v>
      </c>
      <c r="D85" s="12">
        <f t="shared" ref="D85:E85" si="11">D86</f>
        <v>0</v>
      </c>
      <c r="E85" s="12">
        <f t="shared" si="11"/>
        <v>0</v>
      </c>
    </row>
    <row r="86" spans="1:5" s="1" customFormat="1" x14ac:dyDescent="0.3">
      <c r="A86" s="4">
        <v>220401</v>
      </c>
      <c r="B86" s="5" t="s">
        <v>98</v>
      </c>
      <c r="C86" s="12">
        <f>SUM(C87:C88)</f>
        <v>28500000</v>
      </c>
      <c r="D86" s="12">
        <f>SUM(D87:D88)</f>
        <v>0</v>
      </c>
      <c r="E86" s="12">
        <f>SUM(E87:E88)</f>
        <v>0</v>
      </c>
    </row>
    <row r="87" spans="1:5" x14ac:dyDescent="0.3">
      <c r="A87" s="43">
        <v>22040105</v>
      </c>
      <c r="B87" s="44" t="s">
        <v>99</v>
      </c>
      <c r="C87" s="41"/>
      <c r="D87" s="41"/>
      <c r="E87" s="41"/>
    </row>
    <row r="88" spans="1:5" x14ac:dyDescent="0.3">
      <c r="A88" s="43">
        <v>22040109</v>
      </c>
      <c r="B88" s="44" t="s">
        <v>100</v>
      </c>
      <c r="C88" s="41">
        <v>28500000</v>
      </c>
      <c r="D88" s="41"/>
      <c r="E88" s="41"/>
    </row>
    <row r="89" spans="1:5" s="1" customFormat="1" x14ac:dyDescent="0.3">
      <c r="A89" s="4">
        <v>2205</v>
      </c>
      <c r="B89" s="5" t="s">
        <v>101</v>
      </c>
      <c r="C89" s="12">
        <f>C90</f>
        <v>0</v>
      </c>
      <c r="D89" s="12">
        <f t="shared" ref="D89:E89" si="12">D90</f>
        <v>0</v>
      </c>
      <c r="E89" s="12">
        <f t="shared" si="12"/>
        <v>0</v>
      </c>
    </row>
    <row r="90" spans="1:5" s="1" customFormat="1" x14ac:dyDescent="0.3">
      <c r="A90" s="4">
        <v>220501</v>
      </c>
      <c r="B90" s="5" t="s">
        <v>102</v>
      </c>
      <c r="C90" s="12">
        <f>SUM(C91:C93)</f>
        <v>0</v>
      </c>
      <c r="D90" s="12">
        <f t="shared" ref="D90:E90" si="13">SUM(D91:D93)</f>
        <v>0</v>
      </c>
      <c r="E90" s="12">
        <f t="shared" si="13"/>
        <v>0</v>
      </c>
    </row>
    <row r="91" spans="1:5" x14ac:dyDescent="0.3">
      <c r="A91" s="43">
        <v>22050105</v>
      </c>
      <c r="B91" s="44" t="s">
        <v>103</v>
      </c>
      <c r="C91" s="41"/>
      <c r="D91" s="41"/>
      <c r="E91" s="41"/>
    </row>
    <row r="92" spans="1:5" x14ac:dyDescent="0.3">
      <c r="A92" s="43">
        <v>22050108</v>
      </c>
      <c r="B92" s="44" t="s">
        <v>104</v>
      </c>
      <c r="C92" s="41"/>
      <c r="D92" s="41"/>
      <c r="E92" s="41"/>
    </row>
    <row r="93" spans="1:5" x14ac:dyDescent="0.3">
      <c r="A93" s="43">
        <v>22050110</v>
      </c>
      <c r="B93" s="44" t="s">
        <v>105</v>
      </c>
      <c r="C93" s="41"/>
      <c r="D93" s="41"/>
      <c r="E93" s="41"/>
    </row>
    <row r="94" spans="1:5" s="1" customFormat="1" x14ac:dyDescent="0.3">
      <c r="A94" s="4">
        <v>2206</v>
      </c>
      <c r="B94" s="5" t="s">
        <v>106</v>
      </c>
      <c r="C94" s="12">
        <f>C95+C97</f>
        <v>0</v>
      </c>
      <c r="D94" s="12">
        <f t="shared" ref="D94:E94" si="14">D95+D97</f>
        <v>0</v>
      </c>
      <c r="E94" s="12">
        <f t="shared" si="14"/>
        <v>0</v>
      </c>
    </row>
    <row r="95" spans="1:5" s="1" customFormat="1" x14ac:dyDescent="0.3">
      <c r="A95" s="4">
        <v>220603</v>
      </c>
      <c r="B95" s="5" t="s">
        <v>107</v>
      </c>
      <c r="C95" s="12">
        <f>C96</f>
        <v>0</v>
      </c>
      <c r="D95" s="12">
        <f t="shared" ref="D95:E95" si="15">D96</f>
        <v>0</v>
      </c>
      <c r="E95" s="12">
        <f t="shared" si="15"/>
        <v>0</v>
      </c>
    </row>
    <row r="96" spans="1:5" x14ac:dyDescent="0.3">
      <c r="A96" s="43">
        <v>22060301</v>
      </c>
      <c r="B96" s="44" t="s">
        <v>108</v>
      </c>
      <c r="C96" s="41"/>
      <c r="D96" s="41"/>
      <c r="E96" s="41"/>
    </row>
    <row r="97" spans="1:5" s="1" customFormat="1" x14ac:dyDescent="0.3">
      <c r="A97" s="4">
        <v>220604</v>
      </c>
      <c r="B97" s="5" t="s">
        <v>109</v>
      </c>
      <c r="C97" s="12">
        <f>SUM(C98:C99)</f>
        <v>0</v>
      </c>
      <c r="D97" s="12">
        <f t="shared" ref="D97:E97" si="16">SUM(D98:D99)</f>
        <v>0</v>
      </c>
      <c r="E97" s="12">
        <f t="shared" si="16"/>
        <v>0</v>
      </c>
    </row>
    <row r="98" spans="1:5" x14ac:dyDescent="0.3">
      <c r="A98" s="43">
        <v>22060401</v>
      </c>
      <c r="B98" s="44" t="s">
        <v>110</v>
      </c>
      <c r="C98" s="41"/>
      <c r="D98" s="41"/>
      <c r="E98" s="41"/>
    </row>
    <row r="99" spans="1:5" x14ac:dyDescent="0.3">
      <c r="A99" s="48"/>
      <c r="B99" s="48"/>
      <c r="C99" s="41"/>
      <c r="D99" s="41"/>
      <c r="E99" s="41"/>
    </row>
  </sheetData>
  <sheetProtection algorithmName="SHA-512" hashValue="dYvXKLajaDcoLbi1UMSUswF5qnzEmSDzAZjOJoNtIrcmujwveiA+cg91nUsYwyQ+LDEeI97wuqRX+Q75LLbU6Q==" saltValue="azL4rw7Ffujn39ykr0ayd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51" orientation="landscape" r:id="rId1"/>
  <headerFooter>
    <oddFooter>&amp;CPage  66</oddFooter>
  </headerFooter>
  <rowBreaks count="1" manualBreakCount="1">
    <brk id="47"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F63"/>
  <sheetViews>
    <sheetView view="pageBreakPreview" zoomScale="60" zoomScaleNormal="130" workbookViewId="0">
      <selection activeCell="A11" sqref="A11:XFD12"/>
    </sheetView>
  </sheetViews>
  <sheetFormatPr defaultColWidth="8.81640625" defaultRowHeight="15" x14ac:dyDescent="0.3"/>
  <cols>
    <col min="1" max="1" width="22.26953125" style="49" bestFit="1" customWidth="1"/>
    <col min="2" max="2" width="13.1796875" style="49" bestFit="1" customWidth="1"/>
    <col min="3" max="3" width="46.7265625" style="49" customWidth="1"/>
    <col min="4" max="4" width="24.1796875" style="49" customWidth="1"/>
    <col min="5" max="5" width="23.7265625" style="49" customWidth="1"/>
    <col min="6" max="6" width="25.453125" style="49" bestFit="1" customWidth="1"/>
    <col min="7" max="16384" width="8.81640625" style="49"/>
  </cols>
  <sheetData>
    <row r="1" spans="1:6" x14ac:dyDescent="0.3">
      <c r="A1" s="162" t="s">
        <v>143</v>
      </c>
      <c r="B1" s="162"/>
      <c r="C1" s="162"/>
      <c r="D1" s="162"/>
      <c r="E1" s="162"/>
    </row>
    <row r="2" spans="1:6" x14ac:dyDescent="0.3">
      <c r="A2" s="163" t="s">
        <v>767</v>
      </c>
      <c r="B2" s="163"/>
      <c r="C2" s="163"/>
      <c r="D2" s="163"/>
      <c r="E2" s="163"/>
    </row>
    <row r="3" spans="1:6" x14ac:dyDescent="0.3">
      <c r="A3" s="163" t="s">
        <v>697</v>
      </c>
      <c r="B3" s="163"/>
      <c r="C3" s="163"/>
      <c r="D3" s="163"/>
      <c r="E3" s="163"/>
    </row>
    <row r="5" spans="1:6" ht="45" x14ac:dyDescent="0.3">
      <c r="A5" s="50" t="s">
        <v>145</v>
      </c>
      <c r="B5" s="50" t="s">
        <v>144</v>
      </c>
      <c r="C5" s="50" t="s">
        <v>112</v>
      </c>
      <c r="D5" s="50" t="s">
        <v>596</v>
      </c>
      <c r="E5" s="50" t="s">
        <v>597</v>
      </c>
      <c r="F5" s="50" t="s">
        <v>598</v>
      </c>
    </row>
    <row r="6" spans="1:6" s="1" customFormat="1" x14ac:dyDescent="0.3">
      <c r="A6" s="8" t="s">
        <v>613</v>
      </c>
      <c r="B6" s="4">
        <v>3</v>
      </c>
      <c r="C6" s="5" t="s">
        <v>113</v>
      </c>
      <c r="D6" s="11">
        <f>D7+D17+D20+D24+D30+D33+D37+D48+D55+D61</f>
        <v>412000000</v>
      </c>
      <c r="E6" s="11">
        <f>E7+E17+E20+E24+E30+E33+E37+E48+E55+E61</f>
        <v>202194541.24000001</v>
      </c>
      <c r="F6" s="11">
        <f>F7+F17+F20+F24+F30+F33+F37+F48+F55+F61</f>
        <v>255500000</v>
      </c>
    </row>
    <row r="7" spans="1:6" s="1" customFormat="1" x14ac:dyDescent="0.3">
      <c r="A7" s="5"/>
      <c r="B7" s="4">
        <v>32010100</v>
      </c>
      <c r="C7" s="5" t="s">
        <v>114</v>
      </c>
      <c r="D7" s="11">
        <f>SUM(D8:D16)</f>
        <v>310000000</v>
      </c>
      <c r="E7" s="11">
        <f>SUM(E8:E16)</f>
        <v>202194541.24000001</v>
      </c>
      <c r="F7" s="11">
        <f>SUM(F8:F16)</f>
        <v>200000000</v>
      </c>
    </row>
    <row r="8" spans="1:6" hidden="1" x14ac:dyDescent="0.3">
      <c r="A8" s="42"/>
      <c r="B8" s="43">
        <v>32010101</v>
      </c>
      <c r="C8" s="44" t="s">
        <v>115</v>
      </c>
      <c r="D8" s="45"/>
      <c r="E8" s="45"/>
      <c r="F8" s="45"/>
    </row>
    <row r="9" spans="1:6" s="93" customFormat="1" ht="14" hidden="1" x14ac:dyDescent="0.3">
      <c r="A9" s="72"/>
      <c r="B9" s="72">
        <v>32010102</v>
      </c>
      <c r="C9" s="77" t="s">
        <v>776</v>
      </c>
      <c r="D9" s="140"/>
      <c r="E9" s="141"/>
      <c r="F9" s="140"/>
    </row>
    <row r="10" spans="1:6" s="93" customFormat="1" ht="30" customHeight="1" x14ac:dyDescent="0.3">
      <c r="A10" s="42" t="s">
        <v>614</v>
      </c>
      <c r="B10" s="72">
        <v>32010102</v>
      </c>
      <c r="C10" s="79" t="s">
        <v>950</v>
      </c>
      <c r="D10" s="140">
        <v>120000000</v>
      </c>
      <c r="E10" s="140">
        <v>112194541.23999999</v>
      </c>
      <c r="F10" s="140">
        <v>75000000</v>
      </c>
    </row>
    <row r="11" spans="1:6" s="93" customFormat="1" hidden="1" x14ac:dyDescent="0.3">
      <c r="A11" s="42"/>
      <c r="B11" s="72">
        <v>32010104</v>
      </c>
      <c r="C11" s="73" t="s">
        <v>244</v>
      </c>
      <c r="D11" s="140"/>
      <c r="E11" s="141"/>
      <c r="F11" s="140"/>
    </row>
    <row r="12" spans="1:6" s="93" customFormat="1" hidden="1" x14ac:dyDescent="0.3">
      <c r="A12" s="42"/>
      <c r="B12" s="72">
        <v>32010150</v>
      </c>
      <c r="C12" s="73" t="s">
        <v>865</v>
      </c>
      <c r="D12" s="140"/>
      <c r="E12" s="141"/>
      <c r="F12" s="140"/>
    </row>
    <row r="13" spans="1:6" s="93" customFormat="1" ht="25" x14ac:dyDescent="0.3">
      <c r="A13" s="42" t="s">
        <v>615</v>
      </c>
      <c r="B13" s="72">
        <v>32010150</v>
      </c>
      <c r="C13" s="85" t="s">
        <v>866</v>
      </c>
      <c r="D13" s="140">
        <v>130000000</v>
      </c>
      <c r="E13" s="140">
        <v>90000000</v>
      </c>
      <c r="F13" s="140">
        <v>100000000</v>
      </c>
    </row>
    <row r="14" spans="1:6" s="93" customFormat="1" ht="25" x14ac:dyDescent="0.3">
      <c r="A14" s="42" t="s">
        <v>661</v>
      </c>
      <c r="B14" s="72">
        <v>32010150</v>
      </c>
      <c r="C14" s="85" t="s">
        <v>867</v>
      </c>
      <c r="D14" s="140"/>
      <c r="E14" s="140"/>
      <c r="F14" s="140">
        <v>25000000</v>
      </c>
    </row>
    <row r="15" spans="1:6" s="93" customFormat="1" ht="37.5" x14ac:dyDescent="0.3">
      <c r="A15" s="42" t="s">
        <v>662</v>
      </c>
      <c r="B15" s="72">
        <v>32010150</v>
      </c>
      <c r="C15" s="85" t="s">
        <v>868</v>
      </c>
      <c r="D15" s="140">
        <v>60000000</v>
      </c>
      <c r="E15" s="140">
        <v>0</v>
      </c>
      <c r="F15" s="140">
        <v>0</v>
      </c>
    </row>
    <row r="16" spans="1:6" hidden="1" x14ac:dyDescent="0.3">
      <c r="A16" s="44"/>
      <c r="B16" s="43"/>
      <c r="C16" s="44"/>
      <c r="D16" s="45"/>
      <c r="E16" s="45"/>
      <c r="F16" s="45"/>
    </row>
    <row r="17" spans="1:6" s="1" customFormat="1" x14ac:dyDescent="0.3">
      <c r="A17" s="5"/>
      <c r="B17" s="4">
        <v>32010200</v>
      </c>
      <c r="C17" s="5" t="s">
        <v>116</v>
      </c>
      <c r="D17" s="11">
        <f>SUM(D18:D19)</f>
        <v>0</v>
      </c>
      <c r="E17" s="11">
        <f>SUM(E18:E19)</f>
        <v>0</v>
      </c>
      <c r="F17" s="11">
        <f>SUM(F18:F19)</f>
        <v>0</v>
      </c>
    </row>
    <row r="18" spans="1:6" hidden="1" x14ac:dyDescent="0.3">
      <c r="A18" s="42"/>
      <c r="B18" s="43">
        <v>32010202</v>
      </c>
      <c r="C18" s="44" t="s">
        <v>117</v>
      </c>
      <c r="D18" s="45"/>
      <c r="E18" s="45"/>
      <c r="F18" s="45"/>
    </row>
    <row r="19" spans="1:6" hidden="1" x14ac:dyDescent="0.3">
      <c r="A19" s="46"/>
      <c r="B19" s="47"/>
      <c r="C19" s="46"/>
      <c r="D19" s="45"/>
      <c r="E19" s="45"/>
      <c r="F19" s="45"/>
    </row>
    <row r="20" spans="1:6" s="1" customFormat="1" x14ac:dyDescent="0.3">
      <c r="A20" s="5"/>
      <c r="B20" s="4">
        <v>320103</v>
      </c>
      <c r="C20" s="5" t="s">
        <v>118</v>
      </c>
      <c r="D20" s="11">
        <f>SUM(D21:D23)</f>
        <v>5000000</v>
      </c>
      <c r="E20" s="11">
        <f>SUM(E21:E23)</f>
        <v>0</v>
      </c>
      <c r="F20" s="11">
        <f>SUM(F21:F23)</f>
        <v>5000000</v>
      </c>
    </row>
    <row r="21" spans="1:6" hidden="1" x14ac:dyDescent="0.3">
      <c r="A21" s="42"/>
      <c r="B21" s="43">
        <v>32010301</v>
      </c>
      <c r="C21" s="44" t="s">
        <v>119</v>
      </c>
      <c r="D21" s="45"/>
      <c r="E21" s="45"/>
      <c r="F21" s="45"/>
    </row>
    <row r="22" spans="1:6" x14ac:dyDescent="0.3">
      <c r="A22" s="42" t="s">
        <v>663</v>
      </c>
      <c r="B22" s="72">
        <v>32010305</v>
      </c>
      <c r="C22" s="112" t="s">
        <v>869</v>
      </c>
      <c r="D22" s="140">
        <v>5000000</v>
      </c>
      <c r="E22" s="141"/>
      <c r="F22" s="140">
        <v>5000000</v>
      </c>
    </row>
    <row r="23" spans="1:6" x14ac:dyDescent="0.3">
      <c r="A23" s="44"/>
      <c r="B23" s="43"/>
      <c r="C23" s="44"/>
      <c r="D23" s="45"/>
      <c r="E23" s="45"/>
      <c r="F23" s="45"/>
    </row>
    <row r="24" spans="1:6" s="1" customFormat="1" x14ac:dyDescent="0.3">
      <c r="A24" s="5"/>
      <c r="B24" s="4">
        <v>32010400</v>
      </c>
      <c r="C24" s="5" t="s">
        <v>120</v>
      </c>
      <c r="D24" s="11">
        <f>SUM(D25:D29)</f>
        <v>25000000</v>
      </c>
      <c r="E24" s="11">
        <f t="shared" ref="E24:F24" si="0">SUM(E25:E29)</f>
        <v>0</v>
      </c>
      <c r="F24" s="11">
        <f t="shared" si="0"/>
        <v>20000000</v>
      </c>
    </row>
    <row r="25" spans="1:6" x14ac:dyDescent="0.3">
      <c r="A25" s="42"/>
      <c r="B25" s="43">
        <v>32010405</v>
      </c>
      <c r="C25" s="44" t="s">
        <v>121</v>
      </c>
      <c r="D25" s="45"/>
      <c r="E25" s="45"/>
      <c r="F25" s="45"/>
    </row>
    <row r="26" spans="1:6" x14ac:dyDescent="0.3">
      <c r="A26" s="42" t="s">
        <v>664</v>
      </c>
      <c r="B26" s="43">
        <v>32010406</v>
      </c>
      <c r="C26" s="44" t="s">
        <v>870</v>
      </c>
      <c r="D26" s="45">
        <v>25000000</v>
      </c>
      <c r="E26" s="45"/>
      <c r="F26" s="45">
        <v>15000000</v>
      </c>
    </row>
    <row r="27" spans="1:6" x14ac:dyDescent="0.3">
      <c r="A27" s="42"/>
      <c r="B27" s="43">
        <v>32010407</v>
      </c>
      <c r="C27" s="44" t="s">
        <v>123</v>
      </c>
      <c r="D27" s="45"/>
      <c r="E27" s="45"/>
      <c r="F27" s="45">
        <v>5000000</v>
      </c>
    </row>
    <row r="28" spans="1:6" hidden="1" x14ac:dyDescent="0.3">
      <c r="A28" s="42"/>
      <c r="B28" s="43">
        <v>32010408</v>
      </c>
      <c r="C28" s="44" t="s">
        <v>124</v>
      </c>
      <c r="D28" s="45"/>
      <c r="E28" s="45"/>
      <c r="F28" s="45"/>
    </row>
    <row r="29" spans="1:6" hidden="1" x14ac:dyDescent="0.3">
      <c r="A29" s="44"/>
      <c r="B29" s="43"/>
      <c r="C29" s="44"/>
      <c r="D29" s="45"/>
      <c r="E29" s="45"/>
      <c r="F29" s="45"/>
    </row>
    <row r="30" spans="1:6" s="1" customFormat="1" x14ac:dyDescent="0.3">
      <c r="A30" s="5"/>
      <c r="B30" s="4">
        <v>320105</v>
      </c>
      <c r="C30" s="5" t="s">
        <v>125</v>
      </c>
      <c r="D30" s="11">
        <f>SUM(D31:D32)</f>
        <v>0</v>
      </c>
      <c r="E30" s="11">
        <f>SUM(E31:E32)</f>
        <v>0</v>
      </c>
      <c r="F30" s="11">
        <f>SUM(F31:F32)</f>
        <v>0</v>
      </c>
    </row>
    <row r="31" spans="1:6" hidden="1" x14ac:dyDescent="0.3">
      <c r="A31" s="42"/>
      <c r="B31" s="43">
        <v>32010501</v>
      </c>
      <c r="C31" s="44" t="s">
        <v>126</v>
      </c>
      <c r="D31" s="45"/>
      <c r="E31" s="45"/>
      <c r="F31" s="45"/>
    </row>
    <row r="32" spans="1:6" hidden="1" x14ac:dyDescent="0.3">
      <c r="A32" s="44"/>
      <c r="B32" s="43"/>
      <c r="C32" s="44"/>
      <c r="D32" s="45"/>
      <c r="E32" s="45"/>
      <c r="F32" s="45"/>
    </row>
    <row r="33" spans="1:6" s="1" customFormat="1" x14ac:dyDescent="0.3">
      <c r="A33" s="5"/>
      <c r="B33" s="4">
        <v>320106</v>
      </c>
      <c r="C33" s="5" t="s">
        <v>127</v>
      </c>
      <c r="D33" s="11">
        <f>SUM(D34:D36)</f>
        <v>10000000</v>
      </c>
      <c r="E33" s="11">
        <f>SUM(E34:E36)</f>
        <v>0</v>
      </c>
      <c r="F33" s="11">
        <f>SUM(F34:F36)</f>
        <v>5000000</v>
      </c>
    </row>
    <row r="34" spans="1:6" x14ac:dyDescent="0.3">
      <c r="A34" s="42" t="s">
        <v>665</v>
      </c>
      <c r="B34" s="43">
        <v>32010601</v>
      </c>
      <c r="C34" s="44" t="s">
        <v>128</v>
      </c>
      <c r="D34" s="45">
        <v>5000000</v>
      </c>
      <c r="E34" s="45"/>
      <c r="F34" s="45">
        <v>2500000</v>
      </c>
    </row>
    <row r="35" spans="1:6" x14ac:dyDescent="0.3">
      <c r="A35" s="42" t="s">
        <v>666</v>
      </c>
      <c r="B35" s="43">
        <v>32010602</v>
      </c>
      <c r="C35" s="44" t="s">
        <v>129</v>
      </c>
      <c r="D35" s="45">
        <v>5000000</v>
      </c>
      <c r="E35" s="45"/>
      <c r="F35" s="45">
        <v>2500000</v>
      </c>
    </row>
    <row r="36" spans="1:6" hidden="1" x14ac:dyDescent="0.3">
      <c r="A36" s="44"/>
      <c r="B36" s="43"/>
      <c r="C36" s="44"/>
      <c r="D36" s="45"/>
      <c r="E36" s="45"/>
      <c r="F36" s="45"/>
    </row>
    <row r="37" spans="1:6" s="1" customFormat="1" x14ac:dyDescent="0.3">
      <c r="A37" s="5"/>
      <c r="B37" s="4">
        <v>320109</v>
      </c>
      <c r="C37" s="5" t="s">
        <v>130</v>
      </c>
      <c r="D37" s="11">
        <f>SUM(D38:D47)</f>
        <v>62000000</v>
      </c>
      <c r="E37" s="11">
        <f>SUM(E38:E47)</f>
        <v>0</v>
      </c>
      <c r="F37" s="11">
        <f>SUM(F38:F47)</f>
        <v>25500000</v>
      </c>
    </row>
    <row r="38" spans="1:6" hidden="1" x14ac:dyDescent="0.3">
      <c r="A38" s="42"/>
      <c r="B38" s="43">
        <v>32010903</v>
      </c>
      <c r="C38" s="44" t="s">
        <v>131</v>
      </c>
      <c r="D38" s="45"/>
      <c r="E38" s="45"/>
      <c r="F38" s="45"/>
    </row>
    <row r="39" spans="1:6" hidden="1" x14ac:dyDescent="0.3">
      <c r="A39" s="44"/>
      <c r="B39" s="43"/>
      <c r="C39" s="44"/>
      <c r="D39" s="45"/>
      <c r="E39" s="45"/>
      <c r="F39" s="45"/>
    </row>
    <row r="40" spans="1:6" hidden="1" x14ac:dyDescent="0.3">
      <c r="A40" s="42"/>
      <c r="B40" s="43">
        <v>32010904</v>
      </c>
      <c r="C40" s="44" t="s">
        <v>132</v>
      </c>
      <c r="D40" s="45"/>
      <c r="E40" s="45"/>
      <c r="F40" s="45"/>
    </row>
    <row r="41" spans="1:6" x14ac:dyDescent="0.3">
      <c r="A41" s="42" t="s">
        <v>667</v>
      </c>
      <c r="B41" s="43">
        <v>32010904</v>
      </c>
      <c r="C41" s="76" t="s">
        <v>871</v>
      </c>
      <c r="D41" s="140">
        <v>60000000</v>
      </c>
      <c r="E41" s="141"/>
      <c r="F41" s="140">
        <v>25000000</v>
      </c>
    </row>
    <row r="42" spans="1:6" hidden="1" x14ac:dyDescent="0.3">
      <c r="A42" s="42"/>
      <c r="B42" s="43"/>
      <c r="C42" s="114"/>
      <c r="D42" s="45"/>
      <c r="E42" s="45"/>
      <c r="F42" s="45"/>
    </row>
    <row r="43" spans="1:6" hidden="1" x14ac:dyDescent="0.3">
      <c r="A43" s="42"/>
      <c r="B43" s="43">
        <v>32010935</v>
      </c>
      <c r="C43" s="44" t="s">
        <v>133</v>
      </c>
      <c r="D43" s="45"/>
      <c r="E43" s="45"/>
      <c r="F43" s="45"/>
    </row>
    <row r="44" spans="1:6" hidden="1" x14ac:dyDescent="0.3">
      <c r="A44" s="44"/>
      <c r="B44" s="43"/>
      <c r="C44" s="44"/>
      <c r="D44" s="45"/>
      <c r="E44" s="45"/>
      <c r="F44" s="45"/>
    </row>
    <row r="45" spans="1:6" hidden="1" x14ac:dyDescent="0.3">
      <c r="A45" s="42"/>
      <c r="B45" s="43">
        <v>32010936</v>
      </c>
      <c r="C45" s="44" t="s">
        <v>134</v>
      </c>
      <c r="D45" s="45"/>
      <c r="E45" s="45"/>
      <c r="F45" s="45"/>
    </row>
    <row r="46" spans="1:6" x14ac:dyDescent="0.3">
      <c r="A46" s="42" t="s">
        <v>660</v>
      </c>
      <c r="B46" s="43">
        <v>32010936</v>
      </c>
      <c r="C46" s="76" t="s">
        <v>872</v>
      </c>
      <c r="D46" s="140">
        <v>2000000</v>
      </c>
      <c r="E46" s="141"/>
      <c r="F46" s="140">
        <v>500000</v>
      </c>
    </row>
    <row r="47" spans="1:6" hidden="1" x14ac:dyDescent="0.3">
      <c r="A47" s="44"/>
      <c r="B47" s="43"/>
      <c r="C47" s="44"/>
      <c r="D47" s="45"/>
      <c r="E47" s="45"/>
      <c r="F47" s="45"/>
    </row>
    <row r="48" spans="1:6" s="1" customFormat="1" x14ac:dyDescent="0.3">
      <c r="A48" s="5"/>
      <c r="B48" s="4">
        <v>320201</v>
      </c>
      <c r="C48" s="5" t="s">
        <v>146</v>
      </c>
      <c r="D48" s="11">
        <f>SUM(D49:D54)</f>
        <v>0</v>
      </c>
      <c r="E48" s="11">
        <f t="shared" ref="E48:F48" si="1">SUM(E49:E54)</f>
        <v>0</v>
      </c>
      <c r="F48" s="11">
        <f t="shared" si="1"/>
        <v>0</v>
      </c>
    </row>
    <row r="49" spans="1:6" hidden="1" x14ac:dyDescent="0.3">
      <c r="A49" s="42"/>
      <c r="B49" s="43">
        <v>32020101</v>
      </c>
      <c r="C49" s="44" t="s">
        <v>135</v>
      </c>
      <c r="D49" s="45"/>
      <c r="E49" s="45"/>
      <c r="F49" s="45"/>
    </row>
    <row r="50" spans="1:6" hidden="1" x14ac:dyDescent="0.3">
      <c r="A50" s="44"/>
      <c r="B50" s="43"/>
      <c r="C50" s="44"/>
      <c r="D50" s="45"/>
      <c r="E50" s="45"/>
      <c r="F50" s="45"/>
    </row>
    <row r="51" spans="1:6" hidden="1" x14ac:dyDescent="0.3">
      <c r="A51" s="42"/>
      <c r="B51" s="43">
        <v>32020102</v>
      </c>
      <c r="C51" s="44" t="s">
        <v>136</v>
      </c>
      <c r="D51" s="45"/>
      <c r="E51" s="45"/>
      <c r="F51" s="45"/>
    </row>
    <row r="52" spans="1:6" hidden="1" x14ac:dyDescent="0.3">
      <c r="A52" s="44"/>
      <c r="B52" s="43"/>
      <c r="C52" s="44"/>
      <c r="D52" s="45"/>
      <c r="E52" s="45"/>
      <c r="F52" s="45"/>
    </row>
    <row r="53" spans="1:6" hidden="1" x14ac:dyDescent="0.3">
      <c r="A53" s="42"/>
      <c r="B53" s="43">
        <v>32020104</v>
      </c>
      <c r="C53" s="44" t="s">
        <v>137</v>
      </c>
      <c r="D53" s="45"/>
      <c r="E53" s="45"/>
      <c r="F53" s="45"/>
    </row>
    <row r="54" spans="1:6" hidden="1" x14ac:dyDescent="0.3">
      <c r="A54" s="44"/>
      <c r="B54" s="43"/>
      <c r="C54" s="44"/>
      <c r="D54" s="45"/>
      <c r="E54" s="45"/>
      <c r="F54" s="45"/>
    </row>
    <row r="55" spans="1:6" s="1" customFormat="1" x14ac:dyDescent="0.3">
      <c r="A55" s="5"/>
      <c r="B55" s="4">
        <v>320301</v>
      </c>
      <c r="C55" s="5" t="s">
        <v>138</v>
      </c>
      <c r="D55" s="11">
        <f>SUM(D56:D60)</f>
        <v>0</v>
      </c>
      <c r="E55" s="11">
        <f t="shared" ref="E55:F55" si="2">SUM(E56:E60)</f>
        <v>0</v>
      </c>
      <c r="F55" s="11">
        <f t="shared" si="2"/>
        <v>0</v>
      </c>
    </row>
    <row r="56" spans="1:6" hidden="1" x14ac:dyDescent="0.3">
      <c r="A56" s="42"/>
      <c r="B56" s="43">
        <v>32030101</v>
      </c>
      <c r="C56" s="44" t="s">
        <v>139</v>
      </c>
      <c r="D56" s="45"/>
      <c r="E56" s="45"/>
      <c r="F56" s="45"/>
    </row>
    <row r="57" spans="1:6" hidden="1" x14ac:dyDescent="0.3">
      <c r="A57" s="42"/>
      <c r="B57" s="43">
        <v>32030109</v>
      </c>
      <c r="C57" s="44" t="s">
        <v>140</v>
      </c>
      <c r="D57" s="45"/>
      <c r="E57" s="45"/>
      <c r="F57" s="45"/>
    </row>
    <row r="58" spans="1:6" hidden="1" x14ac:dyDescent="0.3">
      <c r="A58" s="42"/>
      <c r="B58" s="43">
        <v>32030110</v>
      </c>
      <c r="C58" s="44" t="s">
        <v>141</v>
      </c>
      <c r="D58" s="45"/>
      <c r="E58" s="45"/>
      <c r="F58" s="45"/>
    </row>
    <row r="59" spans="1:6" hidden="1" x14ac:dyDescent="0.3">
      <c r="A59" s="46"/>
      <c r="B59" s="47"/>
      <c r="C59" s="46"/>
      <c r="D59" s="45"/>
      <c r="E59" s="45"/>
      <c r="F59" s="45"/>
    </row>
    <row r="60" spans="1:6" hidden="1" x14ac:dyDescent="0.3">
      <c r="A60" s="46"/>
      <c r="B60" s="47"/>
      <c r="C60" s="46"/>
      <c r="D60" s="45"/>
      <c r="E60" s="45"/>
      <c r="F60" s="45"/>
    </row>
    <row r="61" spans="1:6" s="1" customFormat="1" x14ac:dyDescent="0.3">
      <c r="A61" s="5"/>
      <c r="B61" s="4">
        <v>32011000</v>
      </c>
      <c r="C61" s="5" t="s">
        <v>142</v>
      </c>
      <c r="D61" s="11">
        <f>SUM(D62:D63)</f>
        <v>0</v>
      </c>
      <c r="E61" s="11">
        <f>SUM(E62:E63)</f>
        <v>0</v>
      </c>
      <c r="F61" s="11">
        <f>SUM(F62:F63)</f>
        <v>0</v>
      </c>
    </row>
    <row r="62" spans="1:6" hidden="1" x14ac:dyDescent="0.3">
      <c r="A62" s="42"/>
      <c r="B62" s="46"/>
      <c r="C62" s="46"/>
      <c r="D62" s="45"/>
      <c r="E62" s="45"/>
      <c r="F62" s="45"/>
    </row>
    <row r="63" spans="1:6" hidden="1" x14ac:dyDescent="0.3">
      <c r="A63" s="46"/>
      <c r="B63" s="46"/>
      <c r="C63" s="46"/>
      <c r="D63" s="45"/>
      <c r="E63" s="45"/>
      <c r="F63" s="45"/>
    </row>
  </sheetData>
  <sheetProtection algorithmName="SHA-512" hashValue="1AhnPLHEtvcnY4Ul3nOu9HBJHeuaFzDbz4YGup6pyNvLzu7snWMq8/hmTiuaugHXXSrF94mIluiKQp1vJWGliw==" saltValue="M/SnmewHiyVM2z6GC6b0aQ=="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&amp;CPage  68</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2:E25"/>
  <sheetViews>
    <sheetView view="pageBreakPreview" topLeftCell="A12" zoomScale="90" zoomScaleNormal="140" zoomScaleSheetLayoutView="90" workbookViewId="0">
      <selection activeCell="A24" sqref="A24:XFD25"/>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768</v>
      </c>
      <c r="B3" s="166"/>
      <c r="C3" s="166"/>
      <c r="D3" s="166"/>
      <c r="E3" s="166"/>
    </row>
    <row r="4" spans="1:5" x14ac:dyDescent="0.3">
      <c r="A4" s="163" t="s">
        <v>699</v>
      </c>
      <c r="B4" s="163"/>
      <c r="C4" s="163"/>
      <c r="D4" s="163"/>
      <c r="E4" s="163"/>
    </row>
    <row r="6" spans="1:5" ht="49.15" customHeight="1" x14ac:dyDescent="0.3">
      <c r="A6" s="58" t="s">
        <v>0</v>
      </c>
      <c r="B6" s="58" t="s">
        <v>1</v>
      </c>
      <c r="C6" s="50" t="s">
        <v>596</v>
      </c>
      <c r="D6" s="50" t="s">
        <v>597</v>
      </c>
      <c r="E6" s="50" t="s">
        <v>598</v>
      </c>
    </row>
    <row r="7" spans="1:5" s="1" customFormat="1" x14ac:dyDescent="0.3">
      <c r="A7" s="3">
        <v>21</v>
      </c>
      <c r="B7" s="3" t="s">
        <v>4</v>
      </c>
      <c r="C7" s="12">
        <f>C8+C13+C20</f>
        <v>92950301</v>
      </c>
      <c r="D7" s="12">
        <f t="shared" ref="D7:E7" si="0">D8+D13+D20</f>
        <v>44453436.799999997</v>
      </c>
      <c r="E7" s="12">
        <f t="shared" si="0"/>
        <v>61140339</v>
      </c>
    </row>
    <row r="8" spans="1:5" s="1" customFormat="1" x14ac:dyDescent="0.3">
      <c r="A8" s="3">
        <v>2101</v>
      </c>
      <c r="B8" s="3" t="s">
        <v>5</v>
      </c>
      <c r="C8" s="12">
        <f>C9</f>
        <v>92950301</v>
      </c>
      <c r="D8" s="12">
        <f t="shared" ref="D8:E8" si="1">D9</f>
        <v>44453436.799999997</v>
      </c>
      <c r="E8" s="12">
        <f t="shared" si="1"/>
        <v>61140339</v>
      </c>
    </row>
    <row r="9" spans="1:5" s="1" customFormat="1" x14ac:dyDescent="0.3">
      <c r="A9" s="3">
        <v>210101</v>
      </c>
      <c r="B9" s="3" t="s">
        <v>6</v>
      </c>
      <c r="C9" s="12">
        <f>SUM(C10:C12)</f>
        <v>92950301</v>
      </c>
      <c r="D9" s="12">
        <f t="shared" ref="D9:E9" si="2">SUM(D10:D12)</f>
        <v>44453436.799999997</v>
      </c>
      <c r="E9" s="12">
        <f t="shared" si="2"/>
        <v>61140339</v>
      </c>
    </row>
    <row r="10" spans="1:5" x14ac:dyDescent="0.3">
      <c r="A10" s="59">
        <v>21010101</v>
      </c>
      <c r="B10" s="48" t="s">
        <v>5</v>
      </c>
      <c r="C10" s="115">
        <v>92950301</v>
      </c>
      <c r="D10" s="111">
        <v>44453436.799999997</v>
      </c>
      <c r="E10" s="111">
        <v>61140339</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3mttsLnlUYkgLvYi09H9yvULcxqp9LVuRaBD4C9OnR7KZYQy7LJ9oG+uffXWsA90Qh7pTF490zk/KPFyednMNQ==" saltValue="30eyqz+ekg9uHYxkGNlZq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69</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3:E99"/>
  <sheetViews>
    <sheetView view="pageBreakPreview" topLeftCell="B78"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62" t="s">
        <v>529</v>
      </c>
      <c r="B3" s="162"/>
      <c r="C3" s="162"/>
      <c r="D3" s="162"/>
      <c r="E3" s="162"/>
    </row>
    <row r="4" spans="1:5" ht="28.9" customHeight="1" x14ac:dyDescent="0.3">
      <c r="A4" s="166" t="s">
        <v>769</v>
      </c>
      <c r="B4" s="166"/>
      <c r="C4" s="166"/>
      <c r="D4" s="166"/>
      <c r="E4" s="166"/>
    </row>
    <row r="5" spans="1:5" x14ac:dyDescent="0.3">
      <c r="A5" s="163" t="s">
        <v>699</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C8+C85+C89+C94</f>
        <v>32300000</v>
      </c>
      <c r="D7" s="12">
        <f t="shared" ref="D7:E7" si="0">D8+D85+D89+D94</f>
        <v>7289500</v>
      </c>
      <c r="E7" s="12">
        <f t="shared" si="0"/>
        <v>21650000</v>
      </c>
    </row>
    <row r="8" spans="1:5" s="1" customFormat="1" x14ac:dyDescent="0.3">
      <c r="A8" s="4">
        <v>2202</v>
      </c>
      <c r="B8" s="5" t="s">
        <v>21</v>
      </c>
      <c r="C8" s="12">
        <f>C9+C14+C22+C36+C45+C48+C54+C63+C67+C70</f>
        <v>32300000</v>
      </c>
      <c r="D8" s="12">
        <f t="shared" ref="D8:E8" si="1">D9+D14+D22+D36+D45+D48+D54+D63+D67+D70</f>
        <v>7289500</v>
      </c>
      <c r="E8" s="12">
        <f t="shared" si="1"/>
        <v>21650000</v>
      </c>
    </row>
    <row r="9" spans="1:5" s="1" customFormat="1" x14ac:dyDescent="0.3">
      <c r="A9" s="4">
        <v>220201</v>
      </c>
      <c r="B9" s="5" t="s">
        <v>22</v>
      </c>
      <c r="C9" s="12">
        <f>SUM(C10:C13)</f>
        <v>2000000</v>
      </c>
      <c r="D9" s="12">
        <f t="shared" ref="D9:E9" si="2">SUM(D10:D13)</f>
        <v>730000</v>
      </c>
      <c r="E9" s="12">
        <f t="shared" si="2"/>
        <v>1500000</v>
      </c>
    </row>
    <row r="10" spans="1:5" x14ac:dyDescent="0.3">
      <c r="A10" s="43">
        <v>22020101</v>
      </c>
      <c r="B10" s="44" t="s">
        <v>23</v>
      </c>
      <c r="C10" s="41"/>
      <c r="D10" s="41"/>
      <c r="E10" s="41"/>
    </row>
    <row r="11" spans="1:5" x14ac:dyDescent="0.3">
      <c r="A11" s="43">
        <v>22020102</v>
      </c>
      <c r="B11" s="44" t="s">
        <v>24</v>
      </c>
      <c r="C11" s="41">
        <v>2000000</v>
      </c>
      <c r="D11" s="41">
        <v>730000</v>
      </c>
      <c r="E11" s="41">
        <v>1500000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10300000</v>
      </c>
      <c r="D22" s="12">
        <f t="shared" ref="D22:E22" si="3">SUM(D23:D35)</f>
        <v>25000</v>
      </c>
      <c r="E22" s="12">
        <f t="shared" si="3"/>
        <v>5150000</v>
      </c>
    </row>
    <row r="23" spans="1:5" x14ac:dyDescent="0.3">
      <c r="A23" s="43">
        <v>22020301</v>
      </c>
      <c r="B23" s="44" t="s">
        <v>36</v>
      </c>
      <c r="C23" s="41">
        <v>50000</v>
      </c>
      <c r="D23" s="41">
        <v>25000</v>
      </c>
      <c r="E23" s="41">
        <v>50000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v>250000</v>
      </c>
      <c r="D27" s="41"/>
      <c r="E27" s="41">
        <v>100000</v>
      </c>
    </row>
    <row r="28" spans="1:5" x14ac:dyDescent="0.3">
      <c r="A28" s="43">
        <v>22020306</v>
      </c>
      <c r="B28" s="44" t="s">
        <v>41</v>
      </c>
      <c r="C28" s="41"/>
      <c r="D28" s="41"/>
      <c r="E28" s="41"/>
    </row>
    <row r="29" spans="1:5" x14ac:dyDescent="0.3">
      <c r="A29" s="43">
        <v>22020307</v>
      </c>
      <c r="B29" s="44" t="s">
        <v>42</v>
      </c>
      <c r="C29" s="41">
        <v>10000000</v>
      </c>
      <c r="D29" s="41"/>
      <c r="E29" s="41">
        <v>5000000</v>
      </c>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1500000</v>
      </c>
      <c r="D36" s="12">
        <f t="shared" ref="D36:E36" si="4">SUM(D37:D44)</f>
        <v>0</v>
      </c>
      <c r="E36" s="12">
        <f t="shared" si="4"/>
        <v>1500000</v>
      </c>
    </row>
    <row r="37" spans="1:5" x14ac:dyDescent="0.3">
      <c r="A37" s="43">
        <v>22020401</v>
      </c>
      <c r="B37" s="44" t="s">
        <v>50</v>
      </c>
      <c r="C37" s="41">
        <v>500000</v>
      </c>
      <c r="D37" s="41"/>
      <c r="E37" s="41">
        <v>500000</v>
      </c>
    </row>
    <row r="38" spans="1:5" x14ac:dyDescent="0.3">
      <c r="A38" s="43">
        <v>22020402</v>
      </c>
      <c r="B38" s="44" t="s">
        <v>51</v>
      </c>
      <c r="C38" s="41">
        <v>500000</v>
      </c>
      <c r="D38" s="41"/>
      <c r="E38" s="41">
        <v>500000</v>
      </c>
    </row>
    <row r="39" spans="1:5" x14ac:dyDescent="0.3">
      <c r="A39" s="43">
        <v>22020403</v>
      </c>
      <c r="B39" s="44" t="s">
        <v>52</v>
      </c>
      <c r="C39" s="41"/>
      <c r="D39" s="41"/>
      <c r="E39" s="41"/>
    </row>
    <row r="40" spans="1:5" x14ac:dyDescent="0.3">
      <c r="A40" s="43">
        <v>22020404</v>
      </c>
      <c r="B40" s="44" t="s">
        <v>53</v>
      </c>
      <c r="C40" s="41">
        <v>500000</v>
      </c>
      <c r="D40" s="41"/>
      <c r="E40" s="41">
        <v>500000</v>
      </c>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500000</v>
      </c>
      <c r="D45" s="12">
        <f t="shared" ref="D45:E45" si="5">SUM(D46:D47)</f>
        <v>380000</v>
      </c>
      <c r="E45" s="12">
        <f t="shared" si="5"/>
        <v>1000000</v>
      </c>
    </row>
    <row r="46" spans="1:5" x14ac:dyDescent="0.3">
      <c r="A46" s="43">
        <v>22020501</v>
      </c>
      <c r="B46" s="44" t="s">
        <v>59</v>
      </c>
      <c r="C46" s="41">
        <v>500000</v>
      </c>
      <c r="D46" s="41">
        <v>380000</v>
      </c>
      <c r="E46" s="41">
        <v>1000000</v>
      </c>
    </row>
    <row r="47" spans="1:5" x14ac:dyDescent="0.3">
      <c r="A47" s="43">
        <v>22020502</v>
      </c>
      <c r="B47" s="44" t="s">
        <v>60</v>
      </c>
      <c r="C47" s="41"/>
      <c r="D47" s="41"/>
      <c r="E47" s="41"/>
    </row>
    <row r="48" spans="1:5" s="1" customFormat="1" x14ac:dyDescent="0.3">
      <c r="A48" s="4">
        <v>220206</v>
      </c>
      <c r="B48" s="5" t="s">
        <v>61</v>
      </c>
      <c r="C48" s="12">
        <f>SUM(C49:C53)</f>
        <v>5000000</v>
      </c>
      <c r="D48" s="12">
        <f t="shared" ref="D48:E48" si="6">SUM(D49:D53)</f>
        <v>3904500</v>
      </c>
      <c r="E48" s="12">
        <f t="shared" si="6"/>
        <v>5000000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v>5000000</v>
      </c>
      <c r="D53" s="41">
        <v>3904500</v>
      </c>
      <c r="E53" s="41">
        <v>5000000</v>
      </c>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1500000</v>
      </c>
      <c r="D63" s="12">
        <f t="shared" ref="D63:E63" si="8">SUM(D64:D66)</f>
        <v>1045000</v>
      </c>
      <c r="E63" s="12">
        <f t="shared" si="8"/>
        <v>1500000</v>
      </c>
    </row>
    <row r="64" spans="1:5" x14ac:dyDescent="0.3">
      <c r="A64" s="43">
        <v>22020801</v>
      </c>
      <c r="B64" s="44" t="s">
        <v>77</v>
      </c>
      <c r="C64" s="41">
        <v>1500000</v>
      </c>
      <c r="D64" s="41">
        <v>1045000</v>
      </c>
      <c r="E64" s="41">
        <v>1500000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SUM(C71:C84)</f>
        <v>11500000</v>
      </c>
      <c r="D70" s="12">
        <f t="shared" ref="D70:E70" si="10">SUM(D71:D84)</f>
        <v>1205000</v>
      </c>
      <c r="E70" s="12">
        <f t="shared" si="10"/>
        <v>6000000</v>
      </c>
    </row>
    <row r="71" spans="1:5" x14ac:dyDescent="0.3">
      <c r="A71" s="43">
        <v>22021001</v>
      </c>
      <c r="B71" s="44" t="s">
        <v>84</v>
      </c>
      <c r="C71" s="41">
        <v>1500000</v>
      </c>
      <c r="D71" s="41"/>
      <c r="E71" s="41">
        <v>1000000</v>
      </c>
    </row>
    <row r="72" spans="1:5" x14ac:dyDescent="0.3">
      <c r="A72" s="43">
        <v>22021002</v>
      </c>
      <c r="B72" s="44" t="s">
        <v>85</v>
      </c>
      <c r="C72" s="41"/>
      <c r="D72" s="41"/>
      <c r="E72" s="41"/>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10000000</v>
      </c>
      <c r="D76" s="41">
        <v>1205000</v>
      </c>
      <c r="E76" s="41">
        <v>5000000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v>
      </c>
      <c r="B83" s="44" t="s">
        <v>725</v>
      </c>
      <c r="C83" s="41"/>
      <c r="D83" s="41"/>
      <c r="E83" s="41"/>
    </row>
    <row r="84" spans="1:5" x14ac:dyDescent="0.3">
      <c r="A84" s="43">
        <v>22021052</v>
      </c>
      <c r="B84" s="44" t="s">
        <v>96</v>
      </c>
      <c r="C84" s="41"/>
      <c r="D84" s="41"/>
      <c r="E84" s="41"/>
    </row>
    <row r="85" spans="1:5" s="1" customFormat="1" x14ac:dyDescent="0.3">
      <c r="A85" s="4">
        <v>2204</v>
      </c>
      <c r="B85" s="5" t="s">
        <v>97</v>
      </c>
      <c r="C85" s="12">
        <f>C86</f>
        <v>0</v>
      </c>
      <c r="D85" s="12">
        <f t="shared" ref="D85:E85" si="11">D86</f>
        <v>0</v>
      </c>
      <c r="E85" s="12">
        <f t="shared" si="11"/>
        <v>0</v>
      </c>
    </row>
    <row r="86" spans="1:5" s="1" customFormat="1" x14ac:dyDescent="0.3">
      <c r="A86" s="4">
        <v>220401</v>
      </c>
      <c r="B86" s="5" t="s">
        <v>98</v>
      </c>
      <c r="C86" s="12">
        <f>SUM(C87:C88)</f>
        <v>0</v>
      </c>
      <c r="D86" s="12">
        <f>SUM(D87:D88)</f>
        <v>0</v>
      </c>
      <c r="E86" s="12">
        <f>SUM(E87:E88)</f>
        <v>0</v>
      </c>
    </row>
    <row r="87" spans="1:5" x14ac:dyDescent="0.3">
      <c r="A87" s="43">
        <v>22040105</v>
      </c>
      <c r="B87" s="44" t="s">
        <v>99</v>
      </c>
      <c r="C87" s="41"/>
      <c r="D87" s="41"/>
      <c r="E87" s="41"/>
    </row>
    <row r="88" spans="1:5" x14ac:dyDescent="0.3">
      <c r="A88" s="43">
        <v>22040109</v>
      </c>
      <c r="B88" s="44" t="s">
        <v>100</v>
      </c>
      <c r="C88" s="41"/>
      <c r="D88" s="41"/>
      <c r="E88" s="41"/>
    </row>
    <row r="89" spans="1:5" s="1" customFormat="1" x14ac:dyDescent="0.3">
      <c r="A89" s="4">
        <v>2205</v>
      </c>
      <c r="B89" s="5" t="s">
        <v>101</v>
      </c>
      <c r="C89" s="12">
        <f>C90</f>
        <v>0</v>
      </c>
      <c r="D89" s="12">
        <f t="shared" ref="D89:E89" si="12">D90</f>
        <v>0</v>
      </c>
      <c r="E89" s="12">
        <f t="shared" si="12"/>
        <v>0</v>
      </c>
    </row>
    <row r="90" spans="1:5" s="1" customFormat="1" x14ac:dyDescent="0.3">
      <c r="A90" s="4">
        <v>220501</v>
      </c>
      <c r="B90" s="5" t="s">
        <v>102</v>
      </c>
      <c r="C90" s="12">
        <f>SUM(C91:C93)</f>
        <v>0</v>
      </c>
      <c r="D90" s="12">
        <f t="shared" ref="D90:E90" si="13">SUM(D91:D93)</f>
        <v>0</v>
      </c>
      <c r="E90" s="12">
        <f t="shared" si="13"/>
        <v>0</v>
      </c>
    </row>
    <row r="91" spans="1:5" x14ac:dyDescent="0.3">
      <c r="A91" s="43">
        <v>22050105</v>
      </c>
      <c r="B91" s="44" t="s">
        <v>103</v>
      </c>
      <c r="C91" s="41"/>
      <c r="D91" s="41"/>
      <c r="E91" s="41"/>
    </row>
    <row r="92" spans="1:5" x14ac:dyDescent="0.3">
      <c r="A92" s="43">
        <v>22050108</v>
      </c>
      <c r="B92" s="44" t="s">
        <v>104</v>
      </c>
      <c r="C92" s="41"/>
      <c r="D92" s="41"/>
      <c r="E92" s="41"/>
    </row>
    <row r="93" spans="1:5" x14ac:dyDescent="0.3">
      <c r="A93" s="43">
        <v>22050110</v>
      </c>
      <c r="B93" s="44" t="s">
        <v>105</v>
      </c>
      <c r="C93" s="41"/>
      <c r="D93" s="41"/>
      <c r="E93" s="41"/>
    </row>
    <row r="94" spans="1:5" s="1" customFormat="1" x14ac:dyDescent="0.3">
      <c r="A94" s="4">
        <v>2206</v>
      </c>
      <c r="B94" s="5" t="s">
        <v>106</v>
      </c>
      <c r="C94" s="12">
        <f>C95+C97</f>
        <v>0</v>
      </c>
      <c r="D94" s="12">
        <f t="shared" ref="D94:E94" si="14">D95+D97</f>
        <v>0</v>
      </c>
      <c r="E94" s="12">
        <f t="shared" si="14"/>
        <v>0</v>
      </c>
    </row>
    <row r="95" spans="1:5" s="1" customFormat="1" x14ac:dyDescent="0.3">
      <c r="A95" s="4">
        <v>220603</v>
      </c>
      <c r="B95" s="5" t="s">
        <v>107</v>
      </c>
      <c r="C95" s="12">
        <f>C96</f>
        <v>0</v>
      </c>
      <c r="D95" s="12">
        <f t="shared" ref="D95:E95" si="15">D96</f>
        <v>0</v>
      </c>
      <c r="E95" s="12">
        <f t="shared" si="15"/>
        <v>0</v>
      </c>
    </row>
    <row r="96" spans="1:5" x14ac:dyDescent="0.3">
      <c r="A96" s="43">
        <v>22060301</v>
      </c>
      <c r="B96" s="44" t="s">
        <v>108</v>
      </c>
      <c r="C96" s="41"/>
      <c r="D96" s="41"/>
      <c r="E96" s="41"/>
    </row>
    <row r="97" spans="1:5" s="1" customFormat="1" x14ac:dyDescent="0.3">
      <c r="A97" s="4">
        <v>220604</v>
      </c>
      <c r="B97" s="5" t="s">
        <v>109</v>
      </c>
      <c r="C97" s="12">
        <f>SUM(C98:C99)</f>
        <v>0</v>
      </c>
      <c r="D97" s="12">
        <f t="shared" ref="D97:E97" si="16">SUM(D98:D99)</f>
        <v>0</v>
      </c>
      <c r="E97" s="12">
        <f t="shared" si="16"/>
        <v>0</v>
      </c>
    </row>
    <row r="98" spans="1:5" x14ac:dyDescent="0.3">
      <c r="A98" s="43">
        <v>22060401</v>
      </c>
      <c r="B98" s="44" t="s">
        <v>110</v>
      </c>
      <c r="C98" s="41"/>
      <c r="D98" s="41"/>
      <c r="E98" s="41"/>
    </row>
    <row r="99" spans="1:5" x14ac:dyDescent="0.3">
      <c r="A99" s="48"/>
      <c r="B99" s="48"/>
      <c r="C99" s="41"/>
      <c r="D99" s="41"/>
      <c r="E99" s="41"/>
    </row>
  </sheetData>
  <sheetProtection algorithmName="SHA-512" hashValue="9z9DDyxnV0N2wjAdFuRBYLfYTx4Otw2ukAyJb8eXSK3bSRO4eqz8kPR/k3K+pkDlygAKTkZO8Ibtz2rDOoDVWQ==" saltValue="swJoqEbQS5Kpjs9vadsvqw=="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54" orientation="landscape" r:id="rId1"/>
  <headerFooter>
    <oddFooter>&amp;CPage  72</oddFooter>
  </headerFooter>
  <rowBreaks count="1" manualBreakCount="1">
    <brk id="58"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F75"/>
  <sheetViews>
    <sheetView view="pageBreakPreview" zoomScale="60" zoomScaleNormal="130" workbookViewId="0">
      <selection activeCell="A8" sqref="A8:XFD9"/>
    </sheetView>
  </sheetViews>
  <sheetFormatPr defaultColWidth="8.81640625" defaultRowHeight="15" x14ac:dyDescent="0.3"/>
  <cols>
    <col min="1" max="1" width="20.54296875" style="49" customWidth="1"/>
    <col min="2" max="2" width="13.1796875" style="49" bestFit="1" customWidth="1"/>
    <col min="3" max="3" width="44.81640625" style="49" customWidth="1"/>
    <col min="4" max="6" width="25.453125" style="49" bestFit="1" customWidth="1"/>
    <col min="7" max="16384" width="8.81640625" style="49"/>
  </cols>
  <sheetData>
    <row r="1" spans="1:6" x14ac:dyDescent="0.3">
      <c r="A1" s="162" t="s">
        <v>143</v>
      </c>
      <c r="B1" s="162"/>
      <c r="C1" s="162"/>
      <c r="D1" s="162"/>
      <c r="E1" s="162"/>
    </row>
    <row r="2" spans="1:6" x14ac:dyDescent="0.3">
      <c r="A2" s="163" t="s">
        <v>770</v>
      </c>
      <c r="B2" s="163"/>
      <c r="C2" s="163"/>
      <c r="D2" s="163"/>
      <c r="E2" s="163"/>
    </row>
    <row r="3" spans="1:6" x14ac:dyDescent="0.3">
      <c r="A3" s="163" t="s">
        <v>699</v>
      </c>
      <c r="B3" s="163"/>
      <c r="C3" s="163"/>
      <c r="D3" s="163"/>
      <c r="E3" s="163"/>
    </row>
    <row r="5" spans="1:6" ht="45" x14ac:dyDescent="0.3">
      <c r="A5" s="50" t="s">
        <v>145</v>
      </c>
      <c r="B5" s="50" t="s">
        <v>144</v>
      </c>
      <c r="C5" s="50" t="s">
        <v>112</v>
      </c>
      <c r="D5" s="50" t="s">
        <v>596</v>
      </c>
      <c r="E5" s="50" t="s">
        <v>597</v>
      </c>
      <c r="F5" s="50" t="s">
        <v>598</v>
      </c>
    </row>
    <row r="6" spans="1:6" s="1" customFormat="1" x14ac:dyDescent="0.3">
      <c r="A6" s="8" t="s">
        <v>616</v>
      </c>
      <c r="B6" s="4">
        <v>3</v>
      </c>
      <c r="C6" s="5" t="s">
        <v>113</v>
      </c>
      <c r="D6" s="11">
        <f>D7+D10+D34+D37+D43+D46+D50+D60+D67+D73</f>
        <v>585000000</v>
      </c>
      <c r="E6" s="11">
        <f>E7+E10+E34+E37+E43+E46+E50+E60+E67+E73</f>
        <v>21795000</v>
      </c>
      <c r="F6" s="11">
        <f>F7+F10+F34+F37+F43+F46+F50+F60+F67+F73</f>
        <v>210000000</v>
      </c>
    </row>
    <row r="7" spans="1:6" s="1" customFormat="1" x14ac:dyDescent="0.3">
      <c r="A7" s="5"/>
      <c r="B7" s="4">
        <v>32010100</v>
      </c>
      <c r="C7" s="5" t="s">
        <v>114</v>
      </c>
      <c r="D7" s="11">
        <f>SUM(D8:D9)</f>
        <v>0</v>
      </c>
      <c r="E7" s="11">
        <f>SUM(E8:E9)</f>
        <v>0</v>
      </c>
      <c r="F7" s="11">
        <f>SUM(F8:F9)</f>
        <v>0</v>
      </c>
    </row>
    <row r="8" spans="1:6" hidden="1" x14ac:dyDescent="0.3">
      <c r="A8" s="42" t="s">
        <v>617</v>
      </c>
      <c r="B8" s="43">
        <v>32010101</v>
      </c>
      <c r="C8" s="44" t="s">
        <v>115</v>
      </c>
      <c r="D8" s="45"/>
      <c r="E8" s="45"/>
      <c r="F8" s="45"/>
    </row>
    <row r="9" spans="1:6" hidden="1" x14ac:dyDescent="0.3">
      <c r="A9" s="44"/>
      <c r="B9" s="43"/>
      <c r="C9" s="44"/>
      <c r="D9" s="45"/>
      <c r="E9" s="45"/>
      <c r="F9" s="45"/>
    </row>
    <row r="10" spans="1:6" s="1" customFormat="1" x14ac:dyDescent="0.3">
      <c r="A10" s="5"/>
      <c r="B10" s="4">
        <v>32010200</v>
      </c>
      <c r="C10" s="5" t="s">
        <v>116</v>
      </c>
      <c r="D10" s="11">
        <f>SUM(D11:D33)</f>
        <v>582000000</v>
      </c>
      <c r="E10" s="11">
        <f>SUM(E11:E33)</f>
        <v>21795000</v>
      </c>
      <c r="F10" s="11">
        <f>SUM(F11:F33)</f>
        <v>205000000</v>
      </c>
    </row>
    <row r="11" spans="1:6" hidden="1" x14ac:dyDescent="0.3">
      <c r="A11" s="42" t="s">
        <v>618</v>
      </c>
      <c r="B11" s="43">
        <v>32010202</v>
      </c>
      <c r="C11" s="44" t="s">
        <v>117</v>
      </c>
      <c r="D11" s="45"/>
      <c r="E11" s="45"/>
      <c r="F11" s="45"/>
    </row>
    <row r="12" spans="1:6" s="93" customFormat="1" ht="14" hidden="1" x14ac:dyDescent="0.3">
      <c r="A12" s="72"/>
      <c r="B12" s="72">
        <v>32010209</v>
      </c>
      <c r="C12" s="83" t="s">
        <v>251</v>
      </c>
      <c r="D12" s="139"/>
      <c r="E12" s="141"/>
      <c r="F12" s="139"/>
    </row>
    <row r="13" spans="1:6" s="93" customFormat="1" ht="14.25" customHeight="1" x14ac:dyDescent="0.3">
      <c r="A13" s="42" t="s">
        <v>617</v>
      </c>
      <c r="B13" s="72">
        <v>32010209</v>
      </c>
      <c r="C13" s="84" t="s">
        <v>873</v>
      </c>
      <c r="D13" s="139">
        <v>5000000</v>
      </c>
      <c r="E13" s="141">
        <v>3900000</v>
      </c>
      <c r="F13" s="139">
        <v>5000000</v>
      </c>
    </row>
    <row r="14" spans="1:6" s="93" customFormat="1" ht="41.25" customHeight="1" x14ac:dyDescent="0.3">
      <c r="A14" s="42" t="s">
        <v>618</v>
      </c>
      <c r="B14" s="72">
        <v>32010209</v>
      </c>
      <c r="C14" s="79" t="s">
        <v>874</v>
      </c>
      <c r="D14" s="139">
        <v>2000000</v>
      </c>
      <c r="E14" s="140">
        <v>0</v>
      </c>
      <c r="F14" s="139">
        <v>3000000</v>
      </c>
    </row>
    <row r="15" spans="1:6" s="93" customFormat="1" ht="38.25" customHeight="1" x14ac:dyDescent="0.3">
      <c r="A15" s="42" t="s">
        <v>671</v>
      </c>
      <c r="B15" s="72">
        <v>32010209</v>
      </c>
      <c r="C15" s="80" t="s">
        <v>875</v>
      </c>
      <c r="D15" s="140">
        <v>5500000</v>
      </c>
      <c r="E15" s="139">
        <v>0</v>
      </c>
      <c r="F15" s="140">
        <v>5000000</v>
      </c>
    </row>
    <row r="16" spans="1:6" s="93" customFormat="1" hidden="1" x14ac:dyDescent="0.3">
      <c r="A16" s="42"/>
      <c r="B16" s="72">
        <v>32010210</v>
      </c>
      <c r="C16" s="116" t="s">
        <v>252</v>
      </c>
      <c r="D16" s="139"/>
      <c r="E16" s="139"/>
      <c r="F16" s="139"/>
    </row>
    <row r="17" spans="1:6" s="95" customFormat="1" x14ac:dyDescent="0.35">
      <c r="A17" s="42" t="s">
        <v>672</v>
      </c>
      <c r="B17" s="72">
        <v>32010210</v>
      </c>
      <c r="C17" s="117" t="s">
        <v>876</v>
      </c>
      <c r="D17" s="160">
        <v>2500000</v>
      </c>
      <c r="E17" s="161">
        <v>0</v>
      </c>
      <c r="F17" s="161">
        <v>0</v>
      </c>
    </row>
    <row r="18" spans="1:6" s="93" customFormat="1" ht="15" hidden="1" customHeight="1" x14ac:dyDescent="0.3">
      <c r="A18" s="42"/>
      <c r="B18" s="72">
        <v>32010214</v>
      </c>
      <c r="C18" s="86" t="s">
        <v>256</v>
      </c>
      <c r="D18" s="139"/>
      <c r="E18" s="139"/>
      <c r="F18" s="139"/>
    </row>
    <row r="19" spans="1:6" s="93" customFormat="1" ht="55.5" customHeight="1" x14ac:dyDescent="0.3">
      <c r="A19" s="42" t="s">
        <v>673</v>
      </c>
      <c r="B19" s="72">
        <v>32010214</v>
      </c>
      <c r="C19" s="80" t="s">
        <v>877</v>
      </c>
      <c r="D19" s="139">
        <v>35000000</v>
      </c>
      <c r="E19" s="139">
        <v>0</v>
      </c>
      <c r="F19" s="139">
        <v>20000000</v>
      </c>
    </row>
    <row r="20" spans="1:6" s="93" customFormat="1" ht="78" customHeight="1" x14ac:dyDescent="0.3">
      <c r="A20" s="42" t="s">
        <v>674</v>
      </c>
      <c r="B20" s="72">
        <v>32010214</v>
      </c>
      <c r="C20" s="80" t="s">
        <v>878</v>
      </c>
      <c r="D20" s="139">
        <v>100000000</v>
      </c>
      <c r="E20" s="139">
        <v>0</v>
      </c>
      <c r="F20" s="139">
        <v>25000000</v>
      </c>
    </row>
    <row r="21" spans="1:6" s="93" customFormat="1" ht="63.75" customHeight="1" x14ac:dyDescent="0.3">
      <c r="A21" s="42" t="s">
        <v>675</v>
      </c>
      <c r="B21" s="72">
        <v>32010214</v>
      </c>
      <c r="C21" s="128" t="s">
        <v>920</v>
      </c>
      <c r="D21" s="139">
        <v>70000000</v>
      </c>
      <c r="E21" s="139">
        <v>0</v>
      </c>
      <c r="F21" s="139">
        <v>25000000</v>
      </c>
    </row>
    <row r="22" spans="1:6" s="93" customFormat="1" ht="30" customHeight="1" x14ac:dyDescent="0.3">
      <c r="A22" s="42" t="s">
        <v>676</v>
      </c>
      <c r="B22" s="72">
        <v>32010214</v>
      </c>
      <c r="C22" s="79" t="s">
        <v>879</v>
      </c>
      <c r="D22" s="140">
        <v>0</v>
      </c>
      <c r="E22" s="139">
        <v>0</v>
      </c>
      <c r="F22" s="139">
        <v>15000000</v>
      </c>
    </row>
    <row r="23" spans="1:6" s="93" customFormat="1" ht="30.75" customHeight="1" x14ac:dyDescent="0.3">
      <c r="A23" s="42" t="s">
        <v>668</v>
      </c>
      <c r="B23" s="72">
        <v>32010214</v>
      </c>
      <c r="C23" s="129" t="s">
        <v>921</v>
      </c>
      <c r="D23" s="140">
        <v>135000000</v>
      </c>
      <c r="E23" s="142">
        <v>0</v>
      </c>
      <c r="F23" s="139">
        <v>50000000</v>
      </c>
    </row>
    <row r="24" spans="1:6" s="93" customFormat="1" ht="29" x14ac:dyDescent="0.3">
      <c r="A24" s="42" t="s">
        <v>678</v>
      </c>
      <c r="B24" s="72">
        <v>32010214</v>
      </c>
      <c r="C24" s="126" t="s">
        <v>922</v>
      </c>
      <c r="D24" s="140">
        <v>35000000</v>
      </c>
      <c r="E24" s="139">
        <v>0</v>
      </c>
      <c r="F24" s="139">
        <v>5000000</v>
      </c>
    </row>
    <row r="25" spans="1:6" s="93" customFormat="1" ht="121.5" customHeight="1" x14ac:dyDescent="0.3">
      <c r="A25" s="42" t="s">
        <v>679</v>
      </c>
      <c r="B25" s="72">
        <v>32010214</v>
      </c>
      <c r="C25" s="126" t="s">
        <v>952</v>
      </c>
      <c r="D25" s="140">
        <v>65000000</v>
      </c>
      <c r="E25" s="142"/>
      <c r="F25" s="140">
        <v>15000000</v>
      </c>
    </row>
    <row r="26" spans="1:6" s="93" customFormat="1" ht="73.5" customHeight="1" x14ac:dyDescent="0.3">
      <c r="A26" s="42" t="s">
        <v>680</v>
      </c>
      <c r="B26" s="72">
        <v>32010214</v>
      </c>
      <c r="C26" s="129" t="s">
        <v>953</v>
      </c>
      <c r="D26" s="140">
        <v>75000000</v>
      </c>
      <c r="E26" s="140">
        <v>0</v>
      </c>
      <c r="F26" s="140">
        <v>15000000</v>
      </c>
    </row>
    <row r="27" spans="1:6" s="93" customFormat="1" ht="16.5" customHeight="1" x14ac:dyDescent="0.3">
      <c r="A27" s="42" t="s">
        <v>681</v>
      </c>
      <c r="B27" s="72">
        <v>32010214</v>
      </c>
      <c r="C27" s="130" t="s">
        <v>923</v>
      </c>
      <c r="D27" s="140">
        <v>15000000</v>
      </c>
      <c r="E27" s="141">
        <v>0</v>
      </c>
      <c r="F27" s="139">
        <v>5000000</v>
      </c>
    </row>
    <row r="28" spans="1:6" s="93" customFormat="1" ht="58" x14ac:dyDescent="0.3">
      <c r="A28" s="42" t="s">
        <v>682</v>
      </c>
      <c r="B28" s="72">
        <v>32010214</v>
      </c>
      <c r="C28" s="125" t="s">
        <v>925</v>
      </c>
      <c r="D28" s="139">
        <v>10000000</v>
      </c>
      <c r="E28" s="139">
        <v>0</v>
      </c>
      <c r="F28" s="139">
        <v>5000000</v>
      </c>
    </row>
    <row r="29" spans="1:6" s="93" customFormat="1" x14ac:dyDescent="0.3">
      <c r="A29" s="42" t="s">
        <v>683</v>
      </c>
      <c r="B29" s="72">
        <v>32010214</v>
      </c>
      <c r="C29" s="131" t="s">
        <v>924</v>
      </c>
      <c r="D29" s="139">
        <v>2000000</v>
      </c>
      <c r="E29" s="142">
        <v>0</v>
      </c>
      <c r="F29" s="139">
        <v>2000000</v>
      </c>
    </row>
    <row r="30" spans="1:6" s="93" customFormat="1" x14ac:dyDescent="0.3">
      <c r="A30" s="42"/>
      <c r="B30" s="72">
        <v>32010215</v>
      </c>
      <c r="C30" s="86" t="s">
        <v>257</v>
      </c>
      <c r="D30" s="139"/>
      <c r="E30" s="142"/>
      <c r="F30" s="139"/>
    </row>
    <row r="31" spans="1:6" s="93" customFormat="1" x14ac:dyDescent="0.3">
      <c r="A31" s="42" t="s">
        <v>684</v>
      </c>
      <c r="B31" s="72">
        <v>32010215</v>
      </c>
      <c r="C31" s="84" t="s">
        <v>880</v>
      </c>
      <c r="D31" s="139">
        <v>10000000</v>
      </c>
      <c r="E31" s="142">
        <v>4395000</v>
      </c>
      <c r="F31" s="139">
        <v>5000000</v>
      </c>
    </row>
    <row r="32" spans="1:6" s="93" customFormat="1" x14ac:dyDescent="0.3">
      <c r="A32" s="42" t="s">
        <v>685</v>
      </c>
      <c r="B32" s="72">
        <v>32010215</v>
      </c>
      <c r="C32" s="84" t="s">
        <v>881</v>
      </c>
      <c r="D32" s="139">
        <v>15000000</v>
      </c>
      <c r="E32" s="142">
        <v>13500000</v>
      </c>
      <c r="F32" s="139">
        <v>5000000</v>
      </c>
    </row>
    <row r="33" spans="1:6" hidden="1" x14ac:dyDescent="0.3">
      <c r="A33" s="46"/>
      <c r="B33" s="47"/>
      <c r="C33" s="46"/>
      <c r="D33" s="45"/>
      <c r="E33" s="45"/>
      <c r="F33" s="45"/>
    </row>
    <row r="34" spans="1:6" s="1" customFormat="1" x14ac:dyDescent="0.3">
      <c r="A34" s="5"/>
      <c r="B34" s="4">
        <v>320103</v>
      </c>
      <c r="C34" s="5" t="s">
        <v>118</v>
      </c>
      <c r="D34" s="11">
        <f>SUM(D35:D36)</f>
        <v>0</v>
      </c>
      <c r="E34" s="11">
        <f>SUM(E35:E36)</f>
        <v>0</v>
      </c>
      <c r="F34" s="11">
        <f>SUM(F35:F36)</f>
        <v>0</v>
      </c>
    </row>
    <row r="35" spans="1:6" hidden="1" x14ac:dyDescent="0.3">
      <c r="A35" s="42"/>
      <c r="B35" s="43">
        <v>32010301</v>
      </c>
      <c r="C35" s="44" t="s">
        <v>119</v>
      </c>
      <c r="D35" s="45"/>
      <c r="E35" s="45"/>
      <c r="F35" s="45"/>
    </row>
    <row r="36" spans="1:6" hidden="1" x14ac:dyDescent="0.3">
      <c r="A36" s="44"/>
      <c r="B36" s="43"/>
      <c r="C36" s="44"/>
      <c r="D36" s="45"/>
      <c r="E36" s="45"/>
      <c r="F36" s="45"/>
    </row>
    <row r="37" spans="1:6" s="1" customFormat="1" x14ac:dyDescent="0.3">
      <c r="A37" s="5"/>
      <c r="B37" s="4">
        <v>32010400</v>
      </c>
      <c r="C37" s="5" t="s">
        <v>120</v>
      </c>
      <c r="D37" s="11">
        <f>SUM(D38:D42)</f>
        <v>3000000</v>
      </c>
      <c r="E37" s="11">
        <f t="shared" ref="E37:F37" si="0">SUM(E38:E42)</f>
        <v>0</v>
      </c>
      <c r="F37" s="11">
        <f t="shared" si="0"/>
        <v>3000000</v>
      </c>
    </row>
    <row r="38" spans="1:6" hidden="1" x14ac:dyDescent="0.3">
      <c r="A38" s="42"/>
      <c r="B38" s="43">
        <v>32010405</v>
      </c>
      <c r="C38" s="44" t="s">
        <v>121</v>
      </c>
      <c r="D38" s="45"/>
      <c r="E38" s="45"/>
      <c r="F38" s="45"/>
    </row>
    <row r="39" spans="1:6" hidden="1" x14ac:dyDescent="0.3">
      <c r="A39" s="42"/>
      <c r="B39" s="43">
        <v>32010406</v>
      </c>
      <c r="C39" s="44" t="s">
        <v>122</v>
      </c>
      <c r="D39" s="45"/>
      <c r="E39" s="45"/>
      <c r="F39" s="45"/>
    </row>
    <row r="40" spans="1:6" x14ac:dyDescent="0.3">
      <c r="A40" s="42" t="s">
        <v>686</v>
      </c>
      <c r="B40" s="43">
        <v>32010407</v>
      </c>
      <c r="C40" s="44" t="s">
        <v>123</v>
      </c>
      <c r="D40" s="45">
        <v>3000000</v>
      </c>
      <c r="E40" s="45">
        <v>0</v>
      </c>
      <c r="F40" s="45">
        <v>3000000</v>
      </c>
    </row>
    <row r="41" spans="1:6" hidden="1" x14ac:dyDescent="0.3">
      <c r="A41" s="42"/>
      <c r="B41" s="43">
        <v>32010408</v>
      </c>
      <c r="C41" s="44" t="s">
        <v>124</v>
      </c>
      <c r="D41" s="45"/>
      <c r="E41" s="45"/>
      <c r="F41" s="45"/>
    </row>
    <row r="42" spans="1:6" hidden="1" x14ac:dyDescent="0.3">
      <c r="A42" s="44"/>
      <c r="B42" s="43"/>
      <c r="C42" s="44"/>
      <c r="D42" s="45"/>
      <c r="E42" s="45"/>
      <c r="F42" s="45"/>
    </row>
    <row r="43" spans="1:6" s="1" customFormat="1" x14ac:dyDescent="0.3">
      <c r="A43" s="5"/>
      <c r="B43" s="4">
        <v>320105</v>
      </c>
      <c r="C43" s="5" t="s">
        <v>125</v>
      </c>
      <c r="D43" s="11">
        <f>SUM(D44:D45)</f>
        <v>0</v>
      </c>
      <c r="E43" s="11">
        <f>SUM(E44:E45)</f>
        <v>0</v>
      </c>
      <c r="F43" s="11">
        <f>SUM(F44:F45)</f>
        <v>2000000</v>
      </c>
    </row>
    <row r="44" spans="1:6" x14ac:dyDescent="0.3">
      <c r="A44" s="42"/>
      <c r="B44" s="43">
        <v>32010501</v>
      </c>
      <c r="C44" s="44" t="s">
        <v>126</v>
      </c>
      <c r="D44" s="45"/>
      <c r="E44" s="45"/>
      <c r="F44" s="45">
        <v>2000000</v>
      </c>
    </row>
    <row r="45" spans="1:6" hidden="1" x14ac:dyDescent="0.3">
      <c r="A45" s="44"/>
      <c r="B45" s="43"/>
      <c r="C45" s="44"/>
      <c r="D45" s="45"/>
      <c r="E45" s="45"/>
      <c r="F45" s="45"/>
    </row>
    <row r="46" spans="1:6" s="1" customFormat="1" x14ac:dyDescent="0.3">
      <c r="A46" s="5"/>
      <c r="B46" s="4">
        <v>320106</v>
      </c>
      <c r="C46" s="5" t="s">
        <v>127</v>
      </c>
      <c r="D46" s="11">
        <f>SUM(D47:D49)</f>
        <v>0</v>
      </c>
      <c r="E46" s="11">
        <f>SUM(E47:E49)</f>
        <v>0</v>
      </c>
      <c r="F46" s="11">
        <f>SUM(F47:F49)</f>
        <v>0</v>
      </c>
    </row>
    <row r="47" spans="1:6" hidden="1" x14ac:dyDescent="0.3">
      <c r="A47" s="42" t="s">
        <v>677</v>
      </c>
      <c r="B47" s="43">
        <v>32010601</v>
      </c>
      <c r="C47" s="44" t="s">
        <v>128</v>
      </c>
      <c r="D47" s="45"/>
      <c r="E47" s="45"/>
      <c r="F47" s="45"/>
    </row>
    <row r="48" spans="1:6" hidden="1" x14ac:dyDescent="0.3">
      <c r="A48" s="42" t="s">
        <v>668</v>
      </c>
      <c r="B48" s="43">
        <v>32010602</v>
      </c>
      <c r="C48" s="44" t="s">
        <v>129</v>
      </c>
      <c r="D48" s="45"/>
      <c r="E48" s="45"/>
      <c r="F48" s="45"/>
    </row>
    <row r="49" spans="1:6" hidden="1" x14ac:dyDescent="0.3">
      <c r="A49" s="44"/>
      <c r="B49" s="43"/>
      <c r="C49" s="44"/>
      <c r="D49" s="45"/>
      <c r="E49" s="45"/>
      <c r="F49" s="45"/>
    </row>
    <row r="50" spans="1:6" s="1" customFormat="1" x14ac:dyDescent="0.3">
      <c r="A50" s="5"/>
      <c r="B50" s="4">
        <v>320109</v>
      </c>
      <c r="C50" s="5" t="s">
        <v>130</v>
      </c>
      <c r="D50" s="11">
        <f>SUM(D51:D59)</f>
        <v>0</v>
      </c>
      <c r="E50" s="11">
        <f>SUM(E51:E59)</f>
        <v>0</v>
      </c>
      <c r="F50" s="11">
        <f>SUM(F51:F59)</f>
        <v>0</v>
      </c>
    </row>
    <row r="51" spans="1:6" hidden="1" x14ac:dyDescent="0.3">
      <c r="A51" s="42" t="s">
        <v>678</v>
      </c>
      <c r="B51" s="43">
        <v>32010903</v>
      </c>
      <c r="C51" s="44" t="s">
        <v>131</v>
      </c>
      <c r="D51" s="45"/>
      <c r="E51" s="45"/>
      <c r="F51" s="45"/>
    </row>
    <row r="52" spans="1:6" hidden="1" x14ac:dyDescent="0.3">
      <c r="A52" s="44"/>
      <c r="B52" s="43"/>
      <c r="C52" s="44"/>
      <c r="D52" s="45"/>
      <c r="E52" s="45"/>
      <c r="F52" s="45"/>
    </row>
    <row r="53" spans="1:6" hidden="1" x14ac:dyDescent="0.3">
      <c r="A53" s="42" t="s">
        <v>679</v>
      </c>
      <c r="B53" s="43">
        <v>32010904</v>
      </c>
      <c r="C53" s="44" t="s">
        <v>132</v>
      </c>
      <c r="D53" s="45"/>
      <c r="E53" s="45"/>
      <c r="F53" s="45"/>
    </row>
    <row r="54" spans="1:6" hidden="1" x14ac:dyDescent="0.3">
      <c r="A54" s="44"/>
      <c r="B54" s="43"/>
      <c r="C54" s="44"/>
      <c r="D54" s="45"/>
      <c r="E54" s="45"/>
      <c r="F54" s="45"/>
    </row>
    <row r="55" spans="1:6" hidden="1" x14ac:dyDescent="0.3">
      <c r="A55" s="42" t="s">
        <v>680</v>
      </c>
      <c r="B55" s="43">
        <v>32010935</v>
      </c>
      <c r="C55" s="44" t="s">
        <v>133</v>
      </c>
      <c r="D55" s="45"/>
      <c r="E55" s="45"/>
      <c r="F55" s="45"/>
    </row>
    <row r="56" spans="1:6" hidden="1" x14ac:dyDescent="0.3">
      <c r="A56" s="44"/>
      <c r="B56" s="43"/>
      <c r="C56" s="44"/>
      <c r="D56" s="45"/>
      <c r="E56" s="45"/>
      <c r="F56" s="45"/>
    </row>
    <row r="57" spans="1:6" hidden="1" x14ac:dyDescent="0.3">
      <c r="A57" s="42" t="s">
        <v>681</v>
      </c>
      <c r="B57" s="43">
        <v>32010936</v>
      </c>
      <c r="C57" s="44" t="s">
        <v>134</v>
      </c>
      <c r="D57" s="45"/>
      <c r="E57" s="45"/>
      <c r="F57" s="45"/>
    </row>
    <row r="58" spans="1:6" hidden="1" x14ac:dyDescent="0.3">
      <c r="A58" s="44"/>
      <c r="B58" s="43"/>
      <c r="C58" s="44"/>
      <c r="D58" s="45"/>
      <c r="E58" s="45"/>
      <c r="F58" s="45"/>
    </row>
    <row r="59" spans="1:6" hidden="1" x14ac:dyDescent="0.3">
      <c r="A59" s="44"/>
      <c r="B59" s="43"/>
      <c r="C59" s="44"/>
      <c r="D59" s="45"/>
      <c r="E59" s="45"/>
      <c r="F59" s="45"/>
    </row>
    <row r="60" spans="1:6" s="1" customFormat="1" x14ac:dyDescent="0.3">
      <c r="A60" s="5"/>
      <c r="B60" s="4">
        <v>320201</v>
      </c>
      <c r="C60" s="5" t="s">
        <v>146</v>
      </c>
      <c r="D60" s="11">
        <f>SUM(D61:D66)</f>
        <v>0</v>
      </c>
      <c r="E60" s="11">
        <f t="shared" ref="E60:F60" si="1">SUM(E61:E66)</f>
        <v>0</v>
      </c>
      <c r="F60" s="11">
        <f t="shared" si="1"/>
        <v>0</v>
      </c>
    </row>
    <row r="61" spans="1:6" hidden="1" x14ac:dyDescent="0.3">
      <c r="A61" s="42" t="s">
        <v>682</v>
      </c>
      <c r="B61" s="43">
        <v>32020101</v>
      </c>
      <c r="C61" s="44" t="s">
        <v>135</v>
      </c>
      <c r="D61" s="45"/>
      <c r="E61" s="45"/>
      <c r="F61" s="45"/>
    </row>
    <row r="62" spans="1:6" hidden="1" x14ac:dyDescent="0.3">
      <c r="A62" s="44"/>
      <c r="B62" s="43"/>
      <c r="C62" s="44"/>
      <c r="D62" s="45"/>
      <c r="E62" s="45"/>
      <c r="F62" s="45"/>
    </row>
    <row r="63" spans="1:6" hidden="1" x14ac:dyDescent="0.3">
      <c r="A63" s="42" t="s">
        <v>683</v>
      </c>
      <c r="B63" s="43">
        <v>32020102</v>
      </c>
      <c r="C63" s="44" t="s">
        <v>136</v>
      </c>
      <c r="D63" s="45"/>
      <c r="E63" s="45"/>
      <c r="F63" s="45"/>
    </row>
    <row r="64" spans="1:6" hidden="1" x14ac:dyDescent="0.3">
      <c r="A64" s="44"/>
      <c r="B64" s="43"/>
      <c r="C64" s="44"/>
      <c r="D64" s="45"/>
      <c r="E64" s="45"/>
      <c r="F64" s="45"/>
    </row>
    <row r="65" spans="1:6" hidden="1" x14ac:dyDescent="0.3">
      <c r="A65" s="42" t="s">
        <v>684</v>
      </c>
      <c r="B65" s="43">
        <v>32020104</v>
      </c>
      <c r="C65" s="44" t="s">
        <v>137</v>
      </c>
      <c r="D65" s="45"/>
      <c r="E65" s="45"/>
      <c r="F65" s="45"/>
    </row>
    <row r="66" spans="1:6" hidden="1" x14ac:dyDescent="0.3">
      <c r="A66" s="44"/>
      <c r="B66" s="43"/>
      <c r="C66" s="44"/>
      <c r="D66" s="45"/>
      <c r="E66" s="45"/>
      <c r="F66" s="45"/>
    </row>
    <row r="67" spans="1:6" s="1" customFormat="1" x14ac:dyDescent="0.3">
      <c r="A67" s="5"/>
      <c r="B67" s="4">
        <v>320301</v>
      </c>
      <c r="C67" s="5" t="s">
        <v>138</v>
      </c>
      <c r="D67" s="11">
        <f>SUM(D68:D72)</f>
        <v>0</v>
      </c>
      <c r="E67" s="11">
        <f>SUM(E68:E72)</f>
        <v>0</v>
      </c>
      <c r="F67" s="11">
        <f>SUM(F68:F72)</f>
        <v>0</v>
      </c>
    </row>
    <row r="68" spans="1:6" hidden="1" x14ac:dyDescent="0.3">
      <c r="A68" s="42" t="s">
        <v>685</v>
      </c>
      <c r="B68" s="43">
        <v>32030101</v>
      </c>
      <c r="C68" s="44" t="s">
        <v>139</v>
      </c>
      <c r="D68" s="45"/>
      <c r="E68" s="45"/>
      <c r="F68" s="45"/>
    </row>
    <row r="69" spans="1:6" hidden="1" x14ac:dyDescent="0.3">
      <c r="A69" s="42" t="s">
        <v>686</v>
      </c>
      <c r="B69" s="43">
        <v>32030109</v>
      </c>
      <c r="C69" s="44" t="s">
        <v>140</v>
      </c>
      <c r="D69" s="45"/>
      <c r="E69" s="45"/>
      <c r="F69" s="45"/>
    </row>
    <row r="70" spans="1:6" hidden="1" x14ac:dyDescent="0.3">
      <c r="A70" s="42" t="s">
        <v>670</v>
      </c>
      <c r="B70" s="43">
        <v>32030110</v>
      </c>
      <c r="C70" s="44" t="s">
        <v>141</v>
      </c>
      <c r="D70" s="45"/>
      <c r="E70" s="45"/>
      <c r="F70" s="45"/>
    </row>
    <row r="71" spans="1:6" hidden="1" x14ac:dyDescent="0.3">
      <c r="A71" s="46"/>
      <c r="B71" s="47"/>
      <c r="C71" s="46"/>
      <c r="D71" s="45"/>
      <c r="E71" s="45"/>
      <c r="F71" s="45"/>
    </row>
    <row r="72" spans="1:6" hidden="1" x14ac:dyDescent="0.3">
      <c r="A72" s="46"/>
      <c r="B72" s="47"/>
      <c r="C72" s="46"/>
      <c r="D72" s="45"/>
      <c r="E72" s="45"/>
      <c r="F72" s="45"/>
    </row>
    <row r="73" spans="1:6" s="1" customFormat="1" x14ac:dyDescent="0.3">
      <c r="A73" s="5"/>
      <c r="B73" s="4">
        <v>32011000</v>
      </c>
      <c r="C73" s="5" t="s">
        <v>142</v>
      </c>
      <c r="D73" s="11">
        <f>SUM(D74:D75)</f>
        <v>0</v>
      </c>
      <c r="E73" s="11">
        <f>SUM(E74:E75)</f>
        <v>0</v>
      </c>
      <c r="F73" s="11">
        <f>SUM(F74:F75)</f>
        <v>0</v>
      </c>
    </row>
    <row r="74" spans="1:6" hidden="1" x14ac:dyDescent="0.3">
      <c r="A74" s="42" t="s">
        <v>669</v>
      </c>
      <c r="B74" s="46"/>
      <c r="C74" s="46"/>
      <c r="D74" s="45"/>
      <c r="E74" s="45"/>
      <c r="F74" s="45"/>
    </row>
    <row r="75" spans="1:6" hidden="1" x14ac:dyDescent="0.3">
      <c r="A75" s="46"/>
      <c r="B75" s="46"/>
      <c r="C75" s="46"/>
      <c r="D75" s="45"/>
      <c r="E75" s="45"/>
      <c r="F75" s="45"/>
    </row>
  </sheetData>
  <sheetProtection algorithmName="SHA-512" hashValue="ERCvF122+2a2o1VgZLTNnGP21TDKV5WyJ4YDOddxl/JQUdP+aR7O76G4vdNXs21K02hY0X39vQLu0yRTM38CXQ==" saltValue="u+gLAFskj5Q5LlrFmmxDag=="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49" orientation="landscape" r:id="rId1"/>
  <headerFooter>
    <oddFooter>&amp;CPage  74</oddFooter>
  </headerFooter>
  <rowBreaks count="1" manualBreakCount="1">
    <brk id="2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E25"/>
  <sheetViews>
    <sheetView view="pageBreakPreview" topLeftCell="A10" zoomScale="90" zoomScaleNormal="140" zoomScaleSheetLayoutView="90" workbookViewId="0">
      <selection activeCell="A10" sqref="A10"/>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2" spans="1:5" x14ac:dyDescent="0.3">
      <c r="A2" s="162" t="s">
        <v>528</v>
      </c>
      <c r="B2" s="162"/>
      <c r="C2" s="162"/>
      <c r="D2" s="162"/>
      <c r="E2" s="162"/>
    </row>
    <row r="3" spans="1:5" ht="26.5" customHeight="1" x14ac:dyDescent="0.3">
      <c r="A3" s="166" t="s">
        <v>771</v>
      </c>
      <c r="B3" s="166"/>
      <c r="C3" s="166"/>
      <c r="D3" s="166"/>
      <c r="E3" s="166"/>
    </row>
    <row r="4" spans="1:5" x14ac:dyDescent="0.3">
      <c r="A4" s="163" t="s">
        <v>700</v>
      </c>
      <c r="B4" s="163"/>
      <c r="C4" s="163"/>
      <c r="D4" s="163"/>
      <c r="E4" s="163"/>
    </row>
    <row r="6" spans="1:5" ht="51" customHeight="1" x14ac:dyDescent="0.3">
      <c r="A6" s="58" t="s">
        <v>0</v>
      </c>
      <c r="B6" s="58" t="s">
        <v>1</v>
      </c>
      <c r="C6" s="50" t="s">
        <v>596</v>
      </c>
      <c r="D6" s="50" t="s">
        <v>597</v>
      </c>
      <c r="E6" s="50" t="s">
        <v>598</v>
      </c>
    </row>
    <row r="7" spans="1:5" s="1" customFormat="1" x14ac:dyDescent="0.3">
      <c r="A7" s="3">
        <v>21</v>
      </c>
      <c r="B7" s="3" t="s">
        <v>4</v>
      </c>
      <c r="C7" s="12">
        <f>C8+C13+C20</f>
        <v>37732644</v>
      </c>
      <c r="D7" s="12">
        <f t="shared" ref="D7:E7" si="0">D8+D13+D20</f>
        <v>25155096</v>
      </c>
      <c r="E7" s="12">
        <f t="shared" si="0"/>
        <v>34619276</v>
      </c>
    </row>
    <row r="8" spans="1:5" s="1" customFormat="1" x14ac:dyDescent="0.3">
      <c r="A8" s="3">
        <v>2101</v>
      </c>
      <c r="B8" s="3" t="s">
        <v>5</v>
      </c>
      <c r="C8" s="12">
        <f>C9</f>
        <v>37732644</v>
      </c>
      <c r="D8" s="12">
        <f t="shared" ref="D8:E8" si="1">D9</f>
        <v>25155096</v>
      </c>
      <c r="E8" s="12">
        <f t="shared" si="1"/>
        <v>34619276</v>
      </c>
    </row>
    <row r="9" spans="1:5" s="1" customFormat="1" x14ac:dyDescent="0.3">
      <c r="A9" s="3">
        <v>210101</v>
      </c>
      <c r="B9" s="3" t="s">
        <v>6</v>
      </c>
      <c r="C9" s="12">
        <f>SUM(C10:C12)</f>
        <v>37732644</v>
      </c>
      <c r="D9" s="12">
        <f t="shared" ref="D9:E9" si="2">SUM(D10:D12)</f>
        <v>25155096</v>
      </c>
      <c r="E9" s="12">
        <f t="shared" si="2"/>
        <v>34619276</v>
      </c>
    </row>
    <row r="10" spans="1:5" x14ac:dyDescent="0.3">
      <c r="A10" s="59">
        <v>21010101</v>
      </c>
      <c r="B10" s="48" t="s">
        <v>5</v>
      </c>
      <c r="C10" s="115">
        <v>37732644</v>
      </c>
      <c r="D10" s="99">
        <v>25155096</v>
      </c>
      <c r="E10" s="111">
        <v>34619276</v>
      </c>
    </row>
    <row r="11" spans="1:5" x14ac:dyDescent="0.3">
      <c r="A11" s="59">
        <v>21010102</v>
      </c>
      <c r="B11" s="48" t="s">
        <v>7</v>
      </c>
      <c r="C11" s="41"/>
      <c r="D11" s="41"/>
      <c r="E11" s="41"/>
    </row>
    <row r="12" spans="1:5" x14ac:dyDescent="0.3">
      <c r="A12" s="59">
        <v>21010103</v>
      </c>
      <c r="B12" s="48" t="s">
        <v>8</v>
      </c>
      <c r="C12" s="41"/>
      <c r="D12" s="41"/>
      <c r="E12" s="41"/>
    </row>
    <row r="13" spans="1:5" s="1" customFormat="1" x14ac:dyDescent="0.3">
      <c r="A13" s="3">
        <v>2102</v>
      </c>
      <c r="B13" s="3" t="s">
        <v>9</v>
      </c>
      <c r="C13" s="12">
        <f>C14+C18</f>
        <v>0</v>
      </c>
      <c r="D13" s="12">
        <f t="shared" ref="D13:E13" si="3">D14+D18</f>
        <v>0</v>
      </c>
      <c r="E13" s="12">
        <f t="shared" si="3"/>
        <v>0</v>
      </c>
    </row>
    <row r="14" spans="1:5" s="1" customFormat="1" x14ac:dyDescent="0.3">
      <c r="A14" s="3">
        <v>210201</v>
      </c>
      <c r="B14" s="3" t="s">
        <v>10</v>
      </c>
      <c r="C14" s="12">
        <f>SUM(C15:C17)</f>
        <v>0</v>
      </c>
      <c r="D14" s="12">
        <f t="shared" ref="D14:E14" si="4">SUM(D15:D17)</f>
        <v>0</v>
      </c>
      <c r="E14" s="12">
        <f t="shared" si="4"/>
        <v>0</v>
      </c>
    </row>
    <row r="15" spans="1:5" x14ac:dyDescent="0.3">
      <c r="A15" s="59">
        <v>21020104</v>
      </c>
      <c r="B15" s="48" t="s">
        <v>11</v>
      </c>
      <c r="C15" s="41"/>
      <c r="D15" s="41"/>
      <c r="E15" s="41"/>
    </row>
    <row r="16" spans="1:5" x14ac:dyDescent="0.3">
      <c r="A16" s="59">
        <v>21020108</v>
      </c>
      <c r="B16" s="48" t="s">
        <v>12</v>
      </c>
      <c r="C16" s="41"/>
      <c r="D16" s="41"/>
      <c r="E16" s="41"/>
    </row>
    <row r="17" spans="1:5" x14ac:dyDescent="0.3">
      <c r="A17" s="59">
        <v>21020109</v>
      </c>
      <c r="B17" s="48" t="s">
        <v>13</v>
      </c>
      <c r="C17" s="41"/>
      <c r="D17" s="41"/>
      <c r="E17" s="41"/>
    </row>
    <row r="18" spans="1:5" s="1" customFormat="1" x14ac:dyDescent="0.3">
      <c r="A18" s="3">
        <v>210202</v>
      </c>
      <c r="B18" s="3" t="s">
        <v>14</v>
      </c>
      <c r="C18" s="12">
        <f>SUM(C19)</f>
        <v>0</v>
      </c>
      <c r="D18" s="12">
        <f t="shared" ref="D18:E18" si="5">SUM(D19)</f>
        <v>0</v>
      </c>
      <c r="E18" s="12">
        <f t="shared" si="5"/>
        <v>0</v>
      </c>
    </row>
    <row r="19" spans="1:5" x14ac:dyDescent="0.3">
      <c r="A19" s="59">
        <v>21020207</v>
      </c>
      <c r="B19" s="48" t="s">
        <v>15</v>
      </c>
      <c r="C19" s="41"/>
      <c r="D19" s="41"/>
      <c r="E19" s="41"/>
    </row>
    <row r="20" spans="1:5" s="1" customFormat="1" x14ac:dyDescent="0.3">
      <c r="A20" s="3">
        <v>210301</v>
      </c>
      <c r="B20" s="3" t="s">
        <v>16</v>
      </c>
      <c r="C20" s="12">
        <f>SUM(C21:C23)</f>
        <v>0</v>
      </c>
      <c r="D20" s="12">
        <f t="shared" ref="D20:E20" si="6">SUM(D21:D23)</f>
        <v>0</v>
      </c>
      <c r="E20" s="12">
        <f t="shared" si="6"/>
        <v>0</v>
      </c>
    </row>
    <row r="21" spans="1:5" x14ac:dyDescent="0.3">
      <c r="A21" s="59">
        <v>21030101</v>
      </c>
      <c r="B21" s="48" t="s">
        <v>17</v>
      </c>
      <c r="C21" s="41"/>
      <c r="D21" s="41"/>
      <c r="E21" s="41"/>
    </row>
    <row r="22" spans="1:5" x14ac:dyDescent="0.3">
      <c r="A22" s="59">
        <v>21030102</v>
      </c>
      <c r="B22" s="48" t="s">
        <v>18</v>
      </c>
      <c r="C22" s="41"/>
      <c r="D22" s="41"/>
      <c r="E22" s="41"/>
    </row>
    <row r="23" spans="1:5" x14ac:dyDescent="0.3">
      <c r="A23" s="59">
        <v>21030104</v>
      </c>
      <c r="B23" s="48" t="s">
        <v>19</v>
      </c>
      <c r="C23" s="41"/>
      <c r="D23" s="41"/>
      <c r="E23" s="41"/>
    </row>
    <row r="24" spans="1:5" x14ac:dyDescent="0.3">
      <c r="A24" s="59"/>
      <c r="B24" s="48"/>
      <c r="C24" s="41"/>
      <c r="D24" s="41"/>
      <c r="E24" s="41"/>
    </row>
    <row r="25" spans="1:5" x14ac:dyDescent="0.3">
      <c r="A25" s="59"/>
      <c r="B25" s="48"/>
      <c r="C25" s="41"/>
      <c r="D25" s="41"/>
      <c r="E25" s="41"/>
    </row>
  </sheetData>
  <sheetProtection algorithmName="SHA-512" hashValue="SYDQptXKLDGNFxYun0LnhskGBLIYj4Pm7de57u/0i2l04ODhfPn98VUZVvhhr5j+R2E3h6iGSUHijypDxyhqWg==" saltValue="ht0QChscm+Sgy9tkyMIQd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75</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3:E99"/>
  <sheetViews>
    <sheetView tabSelected="1" view="pageBreakPreview" topLeftCell="A96" zoomScale="90" zoomScaleNormal="140" zoomScaleSheetLayoutView="90" workbookViewId="0">
      <selection activeCell="A98" sqref="A98"/>
    </sheetView>
  </sheetViews>
  <sheetFormatPr defaultColWidth="8.81640625" defaultRowHeight="15" x14ac:dyDescent="0.3"/>
  <cols>
    <col min="1" max="1" width="15" style="49" customWidth="1"/>
    <col min="2" max="2" width="52" style="49" bestFit="1" customWidth="1"/>
    <col min="3" max="5" width="25" style="49" bestFit="1" customWidth="1"/>
    <col min="6" max="16384" width="8.81640625" style="49"/>
  </cols>
  <sheetData>
    <row r="3" spans="1:5" x14ac:dyDescent="0.3">
      <c r="A3" s="162" t="s">
        <v>529</v>
      </c>
      <c r="B3" s="162"/>
      <c r="C3" s="162"/>
      <c r="D3" s="162"/>
      <c r="E3" s="162"/>
    </row>
    <row r="4" spans="1:5" ht="28.9" customHeight="1" x14ac:dyDescent="0.3">
      <c r="A4" s="166" t="s">
        <v>772</v>
      </c>
      <c r="B4" s="166"/>
      <c r="C4" s="166"/>
      <c r="D4" s="166"/>
      <c r="E4" s="166"/>
    </row>
    <row r="5" spans="1:5" x14ac:dyDescent="0.3">
      <c r="A5" s="163" t="s">
        <v>700</v>
      </c>
      <c r="B5" s="163"/>
      <c r="C5" s="163"/>
      <c r="D5" s="163"/>
      <c r="E5" s="163"/>
    </row>
    <row r="6" spans="1:5" ht="45" x14ac:dyDescent="0.3">
      <c r="A6" s="58" t="s">
        <v>0</v>
      </c>
      <c r="B6" s="58" t="s">
        <v>1</v>
      </c>
      <c r="C6" s="50" t="s">
        <v>596</v>
      </c>
      <c r="D6" s="50" t="s">
        <v>597</v>
      </c>
      <c r="E6" s="50" t="s">
        <v>598</v>
      </c>
    </row>
    <row r="7" spans="1:5" s="1" customFormat="1" x14ac:dyDescent="0.3">
      <c r="A7" s="4">
        <v>2</v>
      </c>
      <c r="B7" s="5" t="s">
        <v>20</v>
      </c>
      <c r="C7" s="12">
        <f>C8+C85+C89+C94</f>
        <v>16500000</v>
      </c>
      <c r="D7" s="12">
        <f t="shared" ref="D7:E7" si="0">D8+D85+D89+D94</f>
        <v>5877000</v>
      </c>
      <c r="E7" s="12">
        <f t="shared" si="0"/>
        <v>15500000</v>
      </c>
    </row>
    <row r="8" spans="1:5" s="1" customFormat="1" x14ac:dyDescent="0.3">
      <c r="A8" s="4">
        <v>2202</v>
      </c>
      <c r="B8" s="5" t="s">
        <v>21</v>
      </c>
      <c r="C8" s="12">
        <f>C9+C14+C22+C36+C45+C48+C54+C63+C67+C70</f>
        <v>16500000</v>
      </c>
      <c r="D8" s="12">
        <f t="shared" ref="D8:E8" si="1">D9+D14+D22+D36+D45+D48+D54+D63+D67+D70</f>
        <v>5877000</v>
      </c>
      <c r="E8" s="12">
        <f t="shared" si="1"/>
        <v>15500000</v>
      </c>
    </row>
    <row r="9" spans="1:5" s="1" customFormat="1" x14ac:dyDescent="0.3">
      <c r="A9" s="4">
        <v>220201</v>
      </c>
      <c r="B9" s="5" t="s">
        <v>22</v>
      </c>
      <c r="C9" s="12">
        <f>SUM(C10:C13)</f>
        <v>3500000</v>
      </c>
      <c r="D9" s="12">
        <f t="shared" ref="D9:E9" si="2">SUM(D10:D13)</f>
        <v>500000</v>
      </c>
      <c r="E9" s="12">
        <f t="shared" si="2"/>
        <v>2500000</v>
      </c>
    </row>
    <row r="10" spans="1:5" x14ac:dyDescent="0.3">
      <c r="A10" s="43">
        <v>22020101</v>
      </c>
      <c r="B10" s="44" t="s">
        <v>23</v>
      </c>
      <c r="C10" s="41"/>
      <c r="D10" s="41"/>
      <c r="E10" s="41"/>
    </row>
    <row r="11" spans="1:5" x14ac:dyDescent="0.3">
      <c r="A11" s="43">
        <v>22020102</v>
      </c>
      <c r="B11" s="44" t="s">
        <v>24</v>
      </c>
      <c r="C11" s="41">
        <v>3500000</v>
      </c>
      <c r="D11" s="41">
        <v>500000</v>
      </c>
      <c r="E11" s="41">
        <v>2500000</v>
      </c>
    </row>
    <row r="12" spans="1:5" x14ac:dyDescent="0.3">
      <c r="A12" s="43">
        <v>22020103</v>
      </c>
      <c r="B12" s="44" t="s">
        <v>25</v>
      </c>
      <c r="C12" s="41"/>
      <c r="D12" s="41"/>
      <c r="E12" s="41"/>
    </row>
    <row r="13" spans="1:5" x14ac:dyDescent="0.3">
      <c r="A13" s="43">
        <v>22020104</v>
      </c>
      <c r="B13" s="44" t="s">
        <v>26</v>
      </c>
      <c r="C13" s="41"/>
      <c r="D13" s="41"/>
      <c r="E13" s="41"/>
    </row>
    <row r="14" spans="1:5" s="1" customFormat="1" x14ac:dyDescent="0.3">
      <c r="A14" s="4">
        <v>220202</v>
      </c>
      <c r="B14" s="5" t="s">
        <v>27</v>
      </c>
      <c r="C14" s="12">
        <f>SUM(C15:C21)</f>
        <v>0</v>
      </c>
      <c r="D14" s="12">
        <f>SUM(D15:D21)</f>
        <v>0</v>
      </c>
      <c r="E14" s="12">
        <f>SUM(E15:E21)</f>
        <v>0</v>
      </c>
    </row>
    <row r="15" spans="1:5" x14ac:dyDescent="0.3">
      <c r="A15" s="43">
        <v>22020201</v>
      </c>
      <c r="B15" s="44" t="s">
        <v>28</v>
      </c>
      <c r="C15" s="41"/>
      <c r="D15" s="41"/>
      <c r="E15" s="41"/>
    </row>
    <row r="16" spans="1:5" x14ac:dyDescent="0.3">
      <c r="A16" s="43">
        <v>22020202</v>
      </c>
      <c r="B16" s="44" t="s">
        <v>29</v>
      </c>
      <c r="C16" s="41"/>
      <c r="D16" s="41"/>
      <c r="E16" s="41"/>
    </row>
    <row r="17" spans="1:5" x14ac:dyDescent="0.3">
      <c r="A17" s="43">
        <v>22020203</v>
      </c>
      <c r="B17" s="44" t="s">
        <v>30</v>
      </c>
      <c r="C17" s="41"/>
      <c r="D17" s="41"/>
      <c r="E17" s="41"/>
    </row>
    <row r="18" spans="1:5" x14ac:dyDescent="0.3">
      <c r="A18" s="43">
        <v>22020204</v>
      </c>
      <c r="B18" s="44" t="s">
        <v>31</v>
      </c>
      <c r="C18" s="41"/>
      <c r="D18" s="41"/>
      <c r="E18" s="41"/>
    </row>
    <row r="19" spans="1:5" x14ac:dyDescent="0.3">
      <c r="A19" s="43">
        <v>22020205</v>
      </c>
      <c r="B19" s="44" t="s">
        <v>32</v>
      </c>
      <c r="C19" s="41"/>
      <c r="D19" s="41"/>
      <c r="E19" s="41"/>
    </row>
    <row r="20" spans="1:5" x14ac:dyDescent="0.3">
      <c r="A20" s="43">
        <v>22020206</v>
      </c>
      <c r="B20" s="44" t="s">
        <v>33</v>
      </c>
      <c r="C20" s="41"/>
      <c r="D20" s="41"/>
      <c r="E20" s="41"/>
    </row>
    <row r="21" spans="1:5" x14ac:dyDescent="0.3">
      <c r="A21" s="43">
        <v>22020210</v>
      </c>
      <c r="B21" s="44" t="s">
        <v>34</v>
      </c>
      <c r="C21" s="41"/>
      <c r="D21" s="41"/>
      <c r="E21" s="41"/>
    </row>
    <row r="22" spans="1:5" s="1" customFormat="1" x14ac:dyDescent="0.3">
      <c r="A22" s="4">
        <v>220203</v>
      </c>
      <c r="B22" s="5" t="s">
        <v>35</v>
      </c>
      <c r="C22" s="12">
        <f>SUM(C23:C35)</f>
        <v>500000</v>
      </c>
      <c r="D22" s="12">
        <f t="shared" ref="D22:E22" si="3">SUM(D23:D35)</f>
        <v>285000</v>
      </c>
      <c r="E22" s="12">
        <f t="shared" si="3"/>
        <v>500000</v>
      </c>
    </row>
    <row r="23" spans="1:5" x14ac:dyDescent="0.3">
      <c r="A23" s="43">
        <v>22020301</v>
      </c>
      <c r="B23" s="44" t="s">
        <v>36</v>
      </c>
      <c r="C23" s="41">
        <v>500000</v>
      </c>
      <c r="D23" s="41">
        <v>285000</v>
      </c>
      <c r="E23" s="41">
        <v>500000</v>
      </c>
    </row>
    <row r="24" spans="1:5" x14ac:dyDescent="0.3">
      <c r="A24" s="43">
        <v>22020302</v>
      </c>
      <c r="B24" s="44" t="s">
        <v>37</v>
      </c>
      <c r="C24" s="41"/>
      <c r="D24" s="41"/>
      <c r="E24" s="41"/>
    </row>
    <row r="25" spans="1:5" x14ac:dyDescent="0.3">
      <c r="A25" s="43">
        <v>22020303</v>
      </c>
      <c r="B25" s="44" t="s">
        <v>38</v>
      </c>
      <c r="C25" s="41"/>
      <c r="D25" s="41"/>
      <c r="E25" s="41"/>
    </row>
    <row r="26" spans="1:5" x14ac:dyDescent="0.3">
      <c r="A26" s="43">
        <v>22020304</v>
      </c>
      <c r="B26" s="44" t="s">
        <v>39</v>
      </c>
      <c r="C26" s="41"/>
      <c r="D26" s="41"/>
      <c r="E26" s="41"/>
    </row>
    <row r="27" spans="1:5" x14ac:dyDescent="0.3">
      <c r="A27" s="43">
        <v>22020305</v>
      </c>
      <c r="B27" s="44" t="s">
        <v>40</v>
      </c>
      <c r="C27" s="41"/>
      <c r="D27" s="41"/>
      <c r="E27" s="41"/>
    </row>
    <row r="28" spans="1:5" x14ac:dyDescent="0.3">
      <c r="A28" s="43">
        <v>22020306</v>
      </c>
      <c r="B28" s="44" t="s">
        <v>41</v>
      </c>
      <c r="C28" s="41"/>
      <c r="D28" s="41"/>
      <c r="E28" s="41"/>
    </row>
    <row r="29" spans="1:5" x14ac:dyDescent="0.3">
      <c r="A29" s="43">
        <v>22020307</v>
      </c>
      <c r="B29" s="44" t="s">
        <v>42</v>
      </c>
      <c r="C29" s="41"/>
      <c r="D29" s="41"/>
      <c r="E29" s="41"/>
    </row>
    <row r="30" spans="1:5" x14ac:dyDescent="0.3">
      <c r="A30" s="43">
        <v>22020308</v>
      </c>
      <c r="B30" s="44" t="s">
        <v>43</v>
      </c>
      <c r="C30" s="41"/>
      <c r="D30" s="41"/>
      <c r="E30" s="41"/>
    </row>
    <row r="31" spans="1:5" x14ac:dyDescent="0.3">
      <c r="A31" s="43">
        <v>22020309</v>
      </c>
      <c r="B31" s="44" t="s">
        <v>44</v>
      </c>
      <c r="C31" s="41"/>
      <c r="D31" s="41"/>
      <c r="E31" s="41"/>
    </row>
    <row r="32" spans="1:5" x14ac:dyDescent="0.3">
      <c r="A32" s="43">
        <v>22020310</v>
      </c>
      <c r="B32" s="44" t="s">
        <v>45</v>
      </c>
      <c r="C32" s="41"/>
      <c r="D32" s="41"/>
      <c r="E32" s="41"/>
    </row>
    <row r="33" spans="1:5" x14ac:dyDescent="0.3">
      <c r="A33" s="43">
        <v>22020311</v>
      </c>
      <c r="B33" s="44" t="s">
        <v>46</v>
      </c>
      <c r="C33" s="41"/>
      <c r="D33" s="41"/>
      <c r="E33" s="41"/>
    </row>
    <row r="34" spans="1:5" x14ac:dyDescent="0.3">
      <c r="A34" s="43">
        <v>22020312</v>
      </c>
      <c r="B34" s="44" t="s">
        <v>47</v>
      </c>
      <c r="C34" s="41"/>
      <c r="D34" s="41"/>
      <c r="E34" s="41"/>
    </row>
    <row r="35" spans="1:5" x14ac:dyDescent="0.3">
      <c r="A35" s="43">
        <v>22020313</v>
      </c>
      <c r="B35" s="44" t="s">
        <v>48</v>
      </c>
      <c r="C35" s="41"/>
      <c r="D35" s="41"/>
      <c r="E35" s="41"/>
    </row>
    <row r="36" spans="1:5" s="1" customFormat="1" x14ac:dyDescent="0.3">
      <c r="A36" s="4">
        <v>220204</v>
      </c>
      <c r="B36" s="5" t="s">
        <v>49</v>
      </c>
      <c r="C36" s="12">
        <f>SUM(C37:C44)</f>
        <v>1500000</v>
      </c>
      <c r="D36" s="12">
        <f t="shared" ref="D36:E36" si="4">SUM(D37:D44)</f>
        <v>455000</v>
      </c>
      <c r="E36" s="12">
        <f t="shared" si="4"/>
        <v>1500000</v>
      </c>
    </row>
    <row r="37" spans="1:5" x14ac:dyDescent="0.3">
      <c r="A37" s="43">
        <v>22020401</v>
      </c>
      <c r="B37" s="44" t="s">
        <v>50</v>
      </c>
      <c r="C37" s="41">
        <v>1500000</v>
      </c>
      <c r="D37" s="41">
        <v>455000</v>
      </c>
      <c r="E37" s="41">
        <v>1500000</v>
      </c>
    </row>
    <row r="38" spans="1:5" x14ac:dyDescent="0.3">
      <c r="A38" s="43">
        <v>22020402</v>
      </c>
      <c r="B38" s="44" t="s">
        <v>51</v>
      </c>
      <c r="C38" s="41"/>
      <c r="D38" s="41"/>
      <c r="E38" s="41"/>
    </row>
    <row r="39" spans="1:5" x14ac:dyDescent="0.3">
      <c r="A39" s="43">
        <v>22020403</v>
      </c>
      <c r="B39" s="44" t="s">
        <v>52</v>
      </c>
      <c r="C39" s="41"/>
      <c r="D39" s="41"/>
      <c r="E39" s="41"/>
    </row>
    <row r="40" spans="1:5" x14ac:dyDescent="0.3">
      <c r="A40" s="43">
        <v>22020404</v>
      </c>
      <c r="B40" s="44" t="s">
        <v>53</v>
      </c>
      <c r="C40" s="41"/>
      <c r="D40" s="41"/>
      <c r="E40" s="41"/>
    </row>
    <row r="41" spans="1:5" x14ac:dyDescent="0.3">
      <c r="A41" s="43">
        <v>22020405</v>
      </c>
      <c r="B41" s="44" t="s">
        <v>54</v>
      </c>
      <c r="C41" s="41"/>
      <c r="D41" s="41"/>
      <c r="E41" s="41"/>
    </row>
    <row r="42" spans="1:5" x14ac:dyDescent="0.3">
      <c r="A42" s="43">
        <v>22020406</v>
      </c>
      <c r="B42" s="44" t="s">
        <v>55</v>
      </c>
      <c r="C42" s="41"/>
      <c r="D42" s="41"/>
      <c r="E42" s="41"/>
    </row>
    <row r="43" spans="1:5" x14ac:dyDescent="0.3">
      <c r="A43" s="43">
        <v>22020410</v>
      </c>
      <c r="B43" s="44" t="s">
        <v>56</v>
      </c>
      <c r="C43" s="41"/>
      <c r="D43" s="41"/>
      <c r="E43" s="41"/>
    </row>
    <row r="44" spans="1:5" x14ac:dyDescent="0.3">
      <c r="A44" s="43">
        <v>22020411</v>
      </c>
      <c r="B44" s="44" t="s">
        <v>57</v>
      </c>
      <c r="C44" s="41"/>
      <c r="D44" s="41"/>
      <c r="E44" s="41"/>
    </row>
    <row r="45" spans="1:5" s="1" customFormat="1" x14ac:dyDescent="0.3">
      <c r="A45" s="4">
        <v>220205</v>
      </c>
      <c r="B45" s="5" t="s">
        <v>58</v>
      </c>
      <c r="C45" s="12">
        <f>SUM(C46:C47)</f>
        <v>0</v>
      </c>
      <c r="D45" s="12">
        <f t="shared" ref="D45:E45" si="5">SUM(D46:D47)</f>
        <v>0</v>
      </c>
      <c r="E45" s="12">
        <f t="shared" si="5"/>
        <v>0</v>
      </c>
    </row>
    <row r="46" spans="1:5" x14ac:dyDescent="0.3">
      <c r="A46" s="43">
        <v>22020501</v>
      </c>
      <c r="B46" s="44" t="s">
        <v>59</v>
      </c>
      <c r="C46" s="41"/>
      <c r="D46" s="41"/>
      <c r="E46" s="41"/>
    </row>
    <row r="47" spans="1:5" x14ac:dyDescent="0.3">
      <c r="A47" s="43">
        <v>22020502</v>
      </c>
      <c r="B47" s="44" t="s">
        <v>60</v>
      </c>
      <c r="C47" s="41"/>
      <c r="D47" s="41"/>
      <c r="E47" s="41"/>
    </row>
    <row r="48" spans="1:5" s="1" customFormat="1" x14ac:dyDescent="0.3">
      <c r="A48" s="4">
        <v>220206</v>
      </c>
      <c r="B48" s="5" t="s">
        <v>61</v>
      </c>
      <c r="C48" s="12">
        <f>SUM(C49:C53)</f>
        <v>0</v>
      </c>
      <c r="D48" s="12">
        <f t="shared" ref="D48:E48" si="6">SUM(D49:D53)</f>
        <v>0</v>
      </c>
      <c r="E48" s="12">
        <f t="shared" si="6"/>
        <v>0</v>
      </c>
    </row>
    <row r="49" spans="1:5" x14ac:dyDescent="0.3">
      <c r="A49" s="43">
        <v>22020601</v>
      </c>
      <c r="B49" s="44" t="s">
        <v>62</v>
      </c>
      <c r="C49" s="41"/>
      <c r="D49" s="41"/>
      <c r="E49" s="41"/>
    </row>
    <row r="50" spans="1:5" x14ac:dyDescent="0.3">
      <c r="A50" s="43">
        <v>22020602</v>
      </c>
      <c r="B50" s="44" t="s">
        <v>63</v>
      </c>
      <c r="C50" s="41"/>
      <c r="D50" s="41"/>
      <c r="E50" s="41"/>
    </row>
    <row r="51" spans="1:5" x14ac:dyDescent="0.3">
      <c r="A51" s="43">
        <v>22020603</v>
      </c>
      <c r="B51" s="44" t="s">
        <v>64</v>
      </c>
      <c r="C51" s="41"/>
      <c r="D51" s="41"/>
      <c r="E51" s="41"/>
    </row>
    <row r="52" spans="1:5" x14ac:dyDescent="0.3">
      <c r="A52" s="43">
        <v>22020604</v>
      </c>
      <c r="B52" s="44" t="s">
        <v>65</v>
      </c>
      <c r="C52" s="41"/>
      <c r="D52" s="41"/>
      <c r="E52" s="41"/>
    </row>
    <row r="53" spans="1:5" x14ac:dyDescent="0.3">
      <c r="A53" s="43">
        <v>22020605</v>
      </c>
      <c r="B53" s="44" t="s">
        <v>66</v>
      </c>
      <c r="C53" s="41"/>
      <c r="D53" s="41"/>
      <c r="E53" s="41"/>
    </row>
    <row r="54" spans="1:5" s="1" customFormat="1" x14ac:dyDescent="0.3">
      <c r="A54" s="4">
        <v>220207</v>
      </c>
      <c r="B54" s="5" t="s">
        <v>67</v>
      </c>
      <c r="C54" s="12">
        <f>SUM(C55:C62)</f>
        <v>0</v>
      </c>
      <c r="D54" s="12">
        <f t="shared" ref="D54:E54" si="7">SUM(D55:D62)</f>
        <v>0</v>
      </c>
      <c r="E54" s="12">
        <f t="shared" si="7"/>
        <v>0</v>
      </c>
    </row>
    <row r="55" spans="1:5" x14ac:dyDescent="0.3">
      <c r="A55" s="43">
        <v>22020701</v>
      </c>
      <c r="B55" s="44" t="s">
        <v>68</v>
      </c>
      <c r="C55" s="41"/>
      <c r="D55" s="41"/>
      <c r="E55" s="41"/>
    </row>
    <row r="56" spans="1:5" x14ac:dyDescent="0.3">
      <c r="A56" s="43">
        <v>22020702</v>
      </c>
      <c r="B56" s="44" t="s">
        <v>69</v>
      </c>
      <c r="C56" s="41"/>
      <c r="D56" s="41"/>
      <c r="E56" s="41"/>
    </row>
    <row r="57" spans="1:5" x14ac:dyDescent="0.3">
      <c r="A57" s="43">
        <v>22020703</v>
      </c>
      <c r="B57" s="44" t="s">
        <v>70</v>
      </c>
      <c r="C57" s="41"/>
      <c r="D57" s="41"/>
      <c r="E57" s="41"/>
    </row>
    <row r="58" spans="1:5" x14ac:dyDescent="0.3">
      <c r="A58" s="43">
        <v>22020707</v>
      </c>
      <c r="B58" s="44" t="s">
        <v>71</v>
      </c>
      <c r="C58" s="41"/>
      <c r="D58" s="41"/>
      <c r="E58" s="41"/>
    </row>
    <row r="59" spans="1:5" x14ac:dyDescent="0.3">
      <c r="A59" s="43">
        <v>22020708</v>
      </c>
      <c r="B59" s="44" t="s">
        <v>72</v>
      </c>
      <c r="C59" s="41"/>
      <c r="D59" s="41"/>
      <c r="E59" s="41"/>
    </row>
    <row r="60" spans="1:5" x14ac:dyDescent="0.3">
      <c r="A60" s="43">
        <v>22020709</v>
      </c>
      <c r="B60" s="44" t="s">
        <v>73</v>
      </c>
      <c r="C60" s="41"/>
      <c r="D60" s="41"/>
      <c r="E60" s="41"/>
    </row>
    <row r="61" spans="1:5" x14ac:dyDescent="0.3">
      <c r="A61" s="43">
        <v>22020711</v>
      </c>
      <c r="B61" s="44" t="s">
        <v>74</v>
      </c>
      <c r="C61" s="41"/>
      <c r="D61" s="41"/>
      <c r="E61" s="41"/>
    </row>
    <row r="62" spans="1:5" x14ac:dyDescent="0.3">
      <c r="A62" s="43">
        <v>22020712</v>
      </c>
      <c r="B62" s="44" t="s">
        <v>75</v>
      </c>
      <c r="C62" s="41"/>
      <c r="D62" s="41"/>
      <c r="E62" s="41"/>
    </row>
    <row r="63" spans="1:5" s="1" customFormat="1" x14ac:dyDescent="0.3">
      <c r="A63" s="4">
        <v>220208</v>
      </c>
      <c r="B63" s="5" t="s">
        <v>76</v>
      </c>
      <c r="C63" s="12">
        <f>SUM(C64:C66)</f>
        <v>2000000</v>
      </c>
      <c r="D63" s="12">
        <f t="shared" ref="D63:E63" si="8">SUM(D64:D66)</f>
        <v>1200000</v>
      </c>
      <c r="E63" s="12">
        <f t="shared" si="8"/>
        <v>2000000</v>
      </c>
    </row>
    <row r="64" spans="1:5" x14ac:dyDescent="0.3">
      <c r="A64" s="43">
        <v>22020801</v>
      </c>
      <c r="B64" s="44" t="s">
        <v>77</v>
      </c>
      <c r="C64" s="41">
        <v>2000000</v>
      </c>
      <c r="D64" s="41">
        <v>1200000</v>
      </c>
      <c r="E64" s="41">
        <v>2000000</v>
      </c>
    </row>
    <row r="65" spans="1:5" x14ac:dyDescent="0.3">
      <c r="A65" s="43">
        <v>22020802</v>
      </c>
      <c r="B65" s="44" t="s">
        <v>78</v>
      </c>
      <c r="C65" s="41"/>
      <c r="D65" s="41"/>
      <c r="E65" s="41"/>
    </row>
    <row r="66" spans="1:5" x14ac:dyDescent="0.3">
      <c r="A66" s="43">
        <v>22020803</v>
      </c>
      <c r="B66" s="44" t="s">
        <v>79</v>
      </c>
      <c r="C66" s="41"/>
      <c r="D66" s="41"/>
      <c r="E66" s="41"/>
    </row>
    <row r="67" spans="1:5" s="1" customFormat="1" x14ac:dyDescent="0.3">
      <c r="A67" s="4">
        <v>220209</v>
      </c>
      <c r="B67" s="5" t="s">
        <v>80</v>
      </c>
      <c r="C67" s="12">
        <f>SUM(C68:C69)</f>
        <v>0</v>
      </c>
      <c r="D67" s="12">
        <f t="shared" ref="D67:E67" si="9">SUM(D68:D69)</f>
        <v>0</v>
      </c>
      <c r="E67" s="12">
        <f t="shared" si="9"/>
        <v>0</v>
      </c>
    </row>
    <row r="68" spans="1:5" x14ac:dyDescent="0.3">
      <c r="A68" s="43">
        <v>22020901</v>
      </c>
      <c r="B68" s="44" t="s">
        <v>81</v>
      </c>
      <c r="C68" s="41"/>
      <c r="D68" s="41"/>
      <c r="E68" s="41"/>
    </row>
    <row r="69" spans="1:5" x14ac:dyDescent="0.3">
      <c r="A69" s="43">
        <v>22020902</v>
      </c>
      <c r="B69" s="44" t="s">
        <v>82</v>
      </c>
      <c r="C69" s="41"/>
      <c r="D69" s="41"/>
      <c r="E69" s="41"/>
    </row>
    <row r="70" spans="1:5" s="1" customFormat="1" x14ac:dyDescent="0.3">
      <c r="A70" s="4">
        <v>220210</v>
      </c>
      <c r="B70" s="5" t="s">
        <v>83</v>
      </c>
      <c r="C70" s="12">
        <f>SUM(C71:C84)</f>
        <v>9000000</v>
      </c>
      <c r="D70" s="12">
        <f t="shared" ref="D70:E70" si="10">SUM(D71:D84)</f>
        <v>3437000</v>
      </c>
      <c r="E70" s="12">
        <f t="shared" si="10"/>
        <v>9000000</v>
      </c>
    </row>
    <row r="71" spans="1:5" x14ac:dyDescent="0.3">
      <c r="A71" s="43">
        <v>22021001</v>
      </c>
      <c r="B71" s="44" t="s">
        <v>84</v>
      </c>
      <c r="C71" s="41">
        <v>1500000</v>
      </c>
      <c r="D71" s="41">
        <v>500000</v>
      </c>
      <c r="E71" s="41">
        <v>1500000</v>
      </c>
    </row>
    <row r="72" spans="1:5" x14ac:dyDescent="0.3">
      <c r="A72" s="43">
        <v>22021002</v>
      </c>
      <c r="B72" s="44" t="s">
        <v>85</v>
      </c>
      <c r="C72" s="41">
        <v>500000</v>
      </c>
      <c r="D72" s="41">
        <v>200000</v>
      </c>
      <c r="E72" s="41">
        <v>500000</v>
      </c>
    </row>
    <row r="73" spans="1:5" x14ac:dyDescent="0.3">
      <c r="A73" s="43">
        <v>22021003</v>
      </c>
      <c r="B73" s="44" t="s">
        <v>86</v>
      </c>
      <c r="C73" s="41"/>
      <c r="D73" s="41"/>
      <c r="E73" s="41"/>
    </row>
    <row r="74" spans="1:5" x14ac:dyDescent="0.3">
      <c r="A74" s="43">
        <v>22021004</v>
      </c>
      <c r="B74" s="44" t="s">
        <v>87</v>
      </c>
      <c r="C74" s="41"/>
      <c r="D74" s="41"/>
      <c r="E74" s="41"/>
    </row>
    <row r="75" spans="1:5" x14ac:dyDescent="0.3">
      <c r="A75" s="43">
        <v>22021006</v>
      </c>
      <c r="B75" s="44" t="s">
        <v>88</v>
      </c>
      <c r="C75" s="41"/>
      <c r="D75" s="41"/>
      <c r="E75" s="41"/>
    </row>
    <row r="76" spans="1:5" x14ac:dyDescent="0.3">
      <c r="A76" s="43">
        <v>22021007</v>
      </c>
      <c r="B76" s="44" t="s">
        <v>89</v>
      </c>
      <c r="C76" s="41">
        <v>5000000</v>
      </c>
      <c r="D76" s="41">
        <v>2737000</v>
      </c>
      <c r="E76" s="41">
        <v>5000000</v>
      </c>
    </row>
    <row r="77" spans="1:5" x14ac:dyDescent="0.3">
      <c r="A77" s="43">
        <v>22021008</v>
      </c>
      <c r="B77" s="44" t="s">
        <v>90</v>
      </c>
      <c r="C77" s="41"/>
      <c r="D77" s="41"/>
      <c r="E77" s="41"/>
    </row>
    <row r="78" spans="1:5" x14ac:dyDescent="0.3">
      <c r="A78" s="43">
        <v>22021009</v>
      </c>
      <c r="B78" s="44" t="s">
        <v>91</v>
      </c>
      <c r="C78" s="41"/>
      <c r="D78" s="41"/>
      <c r="E78" s="41"/>
    </row>
    <row r="79" spans="1:5" x14ac:dyDescent="0.3">
      <c r="A79" s="43">
        <v>22021010</v>
      </c>
      <c r="B79" s="44" t="s">
        <v>92</v>
      </c>
      <c r="C79" s="41"/>
      <c r="D79" s="41"/>
      <c r="E79" s="41"/>
    </row>
    <row r="80" spans="1:5" x14ac:dyDescent="0.3">
      <c r="A80" s="43">
        <v>22021014</v>
      </c>
      <c r="B80" s="44" t="s">
        <v>93</v>
      </c>
      <c r="C80" s="41"/>
      <c r="D80" s="41"/>
      <c r="E80" s="41"/>
    </row>
    <row r="81" spans="1:5" x14ac:dyDescent="0.3">
      <c r="A81" s="43">
        <v>22021020</v>
      </c>
      <c r="B81" s="44" t="s">
        <v>94</v>
      </c>
      <c r="C81" s="41"/>
      <c r="D81" s="41"/>
      <c r="E81" s="41"/>
    </row>
    <row r="82" spans="1:5" x14ac:dyDescent="0.3">
      <c r="A82" s="43">
        <v>22021050</v>
      </c>
      <c r="B82" s="44" t="s">
        <v>95</v>
      </c>
      <c r="C82" s="41"/>
      <c r="D82" s="41"/>
      <c r="E82" s="41"/>
    </row>
    <row r="83" spans="1:5" x14ac:dyDescent="0.3">
      <c r="A83" s="43">
        <v>220210</v>
      </c>
      <c r="B83" s="44" t="s">
        <v>725</v>
      </c>
      <c r="C83" s="41"/>
      <c r="D83" s="41"/>
      <c r="E83" s="41"/>
    </row>
    <row r="84" spans="1:5" x14ac:dyDescent="0.3">
      <c r="A84" s="43">
        <v>22021052</v>
      </c>
      <c r="B84" s="44" t="s">
        <v>96</v>
      </c>
      <c r="C84" s="41">
        <v>2000000</v>
      </c>
      <c r="D84" s="41"/>
      <c r="E84" s="41">
        <v>2000000</v>
      </c>
    </row>
    <row r="85" spans="1:5" s="1" customFormat="1" x14ac:dyDescent="0.3">
      <c r="A85" s="4">
        <v>2204</v>
      </c>
      <c r="B85" s="5" t="s">
        <v>97</v>
      </c>
      <c r="C85" s="12">
        <f>C86</f>
        <v>0</v>
      </c>
      <c r="D85" s="12">
        <f t="shared" ref="D85:E85" si="11">D86</f>
        <v>0</v>
      </c>
      <c r="E85" s="12">
        <f t="shared" si="11"/>
        <v>0</v>
      </c>
    </row>
    <row r="86" spans="1:5" s="1" customFormat="1" x14ac:dyDescent="0.3">
      <c r="A86" s="4">
        <v>220401</v>
      </c>
      <c r="B86" s="5" t="s">
        <v>98</v>
      </c>
      <c r="C86" s="12">
        <f>SUM(C87:C88)</f>
        <v>0</v>
      </c>
      <c r="D86" s="12">
        <f>SUM(D87:D88)</f>
        <v>0</v>
      </c>
      <c r="E86" s="12">
        <f>SUM(E87:E88)</f>
        <v>0</v>
      </c>
    </row>
    <row r="87" spans="1:5" x14ac:dyDescent="0.3">
      <c r="A87" s="43">
        <v>22040105</v>
      </c>
      <c r="B87" s="44" t="s">
        <v>99</v>
      </c>
      <c r="C87" s="41"/>
      <c r="D87" s="41"/>
      <c r="E87" s="41"/>
    </row>
    <row r="88" spans="1:5" x14ac:dyDescent="0.3">
      <c r="A88" s="43">
        <v>22040109</v>
      </c>
      <c r="B88" s="44" t="s">
        <v>100</v>
      </c>
      <c r="C88" s="41"/>
      <c r="D88" s="41"/>
      <c r="E88" s="41"/>
    </row>
    <row r="89" spans="1:5" s="1" customFormat="1" x14ac:dyDescent="0.3">
      <c r="A89" s="4">
        <v>2205</v>
      </c>
      <c r="B89" s="5" t="s">
        <v>101</v>
      </c>
      <c r="C89" s="12">
        <f>C90</f>
        <v>0</v>
      </c>
      <c r="D89" s="12">
        <f t="shared" ref="D89:E89" si="12">D90</f>
        <v>0</v>
      </c>
      <c r="E89" s="12">
        <f t="shared" si="12"/>
        <v>0</v>
      </c>
    </row>
    <row r="90" spans="1:5" s="1" customFormat="1" x14ac:dyDescent="0.3">
      <c r="A90" s="4">
        <v>220501</v>
      </c>
      <c r="B90" s="5" t="s">
        <v>102</v>
      </c>
      <c r="C90" s="12">
        <f>SUM(C91:C93)</f>
        <v>0</v>
      </c>
      <c r="D90" s="12">
        <f t="shared" ref="D90:E90" si="13">SUM(D91:D93)</f>
        <v>0</v>
      </c>
      <c r="E90" s="12">
        <f t="shared" si="13"/>
        <v>0</v>
      </c>
    </row>
    <row r="91" spans="1:5" x14ac:dyDescent="0.3">
      <c r="A91" s="43">
        <v>22050105</v>
      </c>
      <c r="B91" s="44" t="s">
        <v>103</v>
      </c>
      <c r="C91" s="41"/>
      <c r="D91" s="41"/>
      <c r="E91" s="41"/>
    </row>
    <row r="92" spans="1:5" x14ac:dyDescent="0.3">
      <c r="A92" s="43">
        <v>22050108</v>
      </c>
      <c r="B92" s="44" t="s">
        <v>104</v>
      </c>
      <c r="C92" s="41"/>
      <c r="D92" s="41"/>
      <c r="E92" s="41"/>
    </row>
    <row r="93" spans="1:5" x14ac:dyDescent="0.3">
      <c r="A93" s="43">
        <v>22050110</v>
      </c>
      <c r="B93" s="44" t="s">
        <v>105</v>
      </c>
      <c r="C93" s="41"/>
      <c r="D93" s="41"/>
      <c r="E93" s="41"/>
    </row>
    <row r="94" spans="1:5" s="1" customFormat="1" x14ac:dyDescent="0.3">
      <c r="A94" s="4">
        <v>2206</v>
      </c>
      <c r="B94" s="5" t="s">
        <v>106</v>
      </c>
      <c r="C94" s="12">
        <f>C95+C97</f>
        <v>0</v>
      </c>
      <c r="D94" s="12">
        <f t="shared" ref="D94:E94" si="14">D95+D97</f>
        <v>0</v>
      </c>
      <c r="E94" s="12">
        <f t="shared" si="14"/>
        <v>0</v>
      </c>
    </row>
    <row r="95" spans="1:5" s="1" customFormat="1" x14ac:dyDescent="0.3">
      <c r="A95" s="4">
        <v>220603</v>
      </c>
      <c r="B95" s="5" t="s">
        <v>107</v>
      </c>
      <c r="C95" s="12">
        <f>C96</f>
        <v>0</v>
      </c>
      <c r="D95" s="12">
        <f t="shared" ref="D95:E95" si="15">D96</f>
        <v>0</v>
      </c>
      <c r="E95" s="12">
        <f t="shared" si="15"/>
        <v>0</v>
      </c>
    </row>
    <row r="96" spans="1:5" x14ac:dyDescent="0.3">
      <c r="A96" s="43">
        <v>22060301</v>
      </c>
      <c r="B96" s="44" t="s">
        <v>108</v>
      </c>
      <c r="C96" s="41"/>
      <c r="D96" s="41"/>
      <c r="E96" s="41"/>
    </row>
    <row r="97" spans="1:5" s="1" customFormat="1" x14ac:dyDescent="0.3">
      <c r="A97" s="4">
        <v>220604</v>
      </c>
      <c r="B97" s="5" t="s">
        <v>109</v>
      </c>
      <c r="C97" s="12">
        <f>SUM(C98:C99)</f>
        <v>0</v>
      </c>
      <c r="D97" s="12">
        <f t="shared" ref="D97:E97" si="16">SUM(D98:D99)</f>
        <v>0</v>
      </c>
      <c r="E97" s="12">
        <f t="shared" si="16"/>
        <v>0</v>
      </c>
    </row>
    <row r="98" spans="1:5" x14ac:dyDescent="0.3">
      <c r="A98" s="43">
        <v>22060401</v>
      </c>
      <c r="B98" s="44" t="s">
        <v>110</v>
      </c>
      <c r="C98" s="41"/>
      <c r="D98" s="41"/>
      <c r="E98" s="41"/>
    </row>
    <row r="99" spans="1:5" x14ac:dyDescent="0.3">
      <c r="A99" s="48"/>
      <c r="B99" s="48"/>
      <c r="C99" s="41"/>
      <c r="D99" s="41"/>
      <c r="E99" s="41"/>
    </row>
  </sheetData>
  <sheetProtection algorithmName="SHA-512" hashValue="vf+5vS20D/SX24VH1nUrWOmkh/LJRB8foKW7XD4K4NiwxnRU9Dza4YwpOy07vfAPIxdBLSd2Gfu2bNJANz6SvA==" saltValue="9a1dE7iUVRK4WCmb9fYkr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orientation="landscape" r:id="rId1"/>
  <headerFooter>
    <oddFooter>&amp;CPage  78</oddFooter>
  </headerFooter>
  <rowBreaks count="2" manualBreakCount="2">
    <brk id="35" max="16383" man="1"/>
    <brk id="6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38</vt:i4>
      </vt:variant>
    </vt:vector>
  </HeadingPairs>
  <TitlesOfParts>
    <vt:vector size="38" baseType="lpstr">
      <vt:lpstr>PROPOSED BUDGET SUMMARY F.i</vt:lpstr>
      <vt:lpstr>CONS. MASTER B. SUMMARY F.ii</vt:lpstr>
      <vt:lpstr>SUMMARY OF REVENUE F.iii</vt:lpstr>
      <vt:lpstr>SUMMARY OF EXP F.iv</vt:lpstr>
      <vt:lpstr>SUMMARY OF EXP SECTOR F.v</vt:lpstr>
      <vt:lpstr>SUMMARY OF REC. EXP DEPT F.vi</vt:lpstr>
      <vt:lpstr>SUMMARY OF RECURRENT EXP F.vii</vt:lpstr>
      <vt:lpstr>SUMMARY OF CAPITAL EXP F.viii</vt:lpstr>
      <vt:lpstr>SUMMARY OF CAP. EXP DEPT F.ix</vt:lpstr>
      <vt:lpstr>CHAIR PERSONNEL COST F.x</vt:lpstr>
      <vt:lpstr>CHAIR OVERHEAD COST F.xi</vt:lpstr>
      <vt:lpstr>SLT PERSONNEL COST F.x</vt:lpstr>
      <vt:lpstr>SLT OVERHEAD COST F.xi</vt:lpstr>
      <vt:lpstr>COUNCIL PERSONNEL COST F.x</vt:lpstr>
      <vt:lpstr>COUNCIL OVERHEAD COST F.xi</vt:lpstr>
      <vt:lpstr>PMD PERSONNEL COST F.x</vt:lpstr>
      <vt:lpstr>PMD OVERHEAD COST F.xi</vt:lpstr>
      <vt:lpstr>PMD CAPITAL EXP F.xii</vt:lpstr>
      <vt:lpstr>AGRIC PERSONNEL COST F.x</vt:lpstr>
      <vt:lpstr>AGRIC OVERHEAD COST F.xi</vt:lpstr>
      <vt:lpstr>AGRIC CAPITAL EXP F.xii</vt:lpstr>
      <vt:lpstr>FINANCE PERSONNEL COST F.x</vt:lpstr>
      <vt:lpstr>FINANCE OVERHEAD COST F.xi</vt:lpstr>
      <vt:lpstr>FINANCE CAPITAL EXP F.xii</vt:lpstr>
      <vt:lpstr>WORKS PERSONNEL COST F.x</vt:lpstr>
      <vt:lpstr>WORKS OVERHEAD COST F.xi</vt:lpstr>
      <vt:lpstr>WORKS CAPITAL EXP F.xii</vt:lpstr>
      <vt:lpstr>ESD PERSONNEL COST F.x</vt:lpstr>
      <vt:lpstr>ESD OVERHEAD COST F.xi</vt:lpstr>
      <vt:lpstr>ESD CAPITAL EXP F.xii</vt:lpstr>
      <vt:lpstr>PHC PERSONNEL COST F.x</vt:lpstr>
      <vt:lpstr>PHC OVERHEAD COST F.xi</vt:lpstr>
      <vt:lpstr>PHC CAPITAL EXP F.xii</vt:lpstr>
      <vt:lpstr>WATSAN PERSONNEL COST F.x</vt:lpstr>
      <vt:lpstr>WATSAN OVERHEAD COST F.xi</vt:lpstr>
      <vt:lpstr>WATSAN CAPITAL EXP F.xii</vt:lpstr>
      <vt:lpstr>TRADITIONAL PERSONNEL COST F.x</vt:lpstr>
      <vt:lpstr>TRADITIONAL OVERHEAD COST F.xi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ZAHRADDEEN</dc:creator>
  <cp:lastModifiedBy>Amihal A</cp:lastModifiedBy>
  <cp:lastPrinted>2026-07-11T20:11:00Z</cp:lastPrinted>
  <dcterms:created xsi:type="dcterms:W3CDTF">2025-11-07T19:59:01Z</dcterms:created>
  <dcterms:modified xsi:type="dcterms:W3CDTF">2026-07-11T20:11:06Z</dcterms:modified>
</cp:coreProperties>
</file>